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195" activeTab="0"/>
  </bookViews>
  <sheets>
    <sheet name="Naslovna " sheetId="1" r:id="rId1"/>
    <sheet name="REKAPITULACIJA" sheetId="2" r:id="rId2"/>
    <sheet name="Građevinsko-obrtnički radovi" sheetId="3" r:id="rId3"/>
    <sheet name="Hidroinstalacije" sheetId="4" r:id="rId4"/>
    <sheet name="Elektroinstalacije" sheetId="5" r:id="rId5"/>
    <sheet name="Strojarstvo" sheetId="6" r:id="rId6"/>
  </sheets>
  <definedNames>
    <definedName name="_xlnm.Print_Area" localSheetId="0">#N/A</definedName>
    <definedName name="_xlnm.Print_Area" localSheetId="1">'REKAPITULACIJA'!$A$1:$F$32</definedName>
  </definedNames>
  <calcPr fullCalcOnLoad="1"/>
</workbook>
</file>

<file path=xl/sharedStrings.xml><?xml version="1.0" encoding="utf-8"?>
<sst xmlns="http://schemas.openxmlformats.org/spreadsheetml/2006/main" count="960" uniqueCount="530">
  <si>
    <t>KERAMIČARSKI RADOVI</t>
  </si>
  <si>
    <t>KERAMIČARSKI RADOVI UKUPNO:</t>
  </si>
  <si>
    <t>SOBOSLIKARSKO LIČILAČKI RADOVI</t>
  </si>
  <si>
    <t>SOBOSLIKARSKO LIČILAČKI RADOVI UKUPNO:</t>
  </si>
  <si>
    <t>1.00  STOLARSKI RADOVI</t>
  </si>
  <si>
    <t xml:space="preserve"> </t>
  </si>
  <si>
    <t>GRAĐEVINSKI RADOVI</t>
  </si>
  <si>
    <t>1.00</t>
  </si>
  <si>
    <t>ZEMLJANI RADOVI</t>
  </si>
  <si>
    <t>m3</t>
  </si>
  <si>
    <t>2.00</t>
  </si>
  <si>
    <t>m2</t>
  </si>
  <si>
    <t>3.00</t>
  </si>
  <si>
    <t>4.00</t>
  </si>
  <si>
    <t>IZOLATERSKI RADOVI</t>
  </si>
  <si>
    <t>5.00</t>
  </si>
  <si>
    <t>ZIDARSKI RADOVI</t>
  </si>
  <si>
    <t>ml</t>
  </si>
  <si>
    <t>kom</t>
  </si>
  <si>
    <t>paušal</t>
  </si>
  <si>
    <t>ZIDARSKI RADOVI UKUPNO:</t>
  </si>
  <si>
    <t>TESARSKI RADOVI</t>
  </si>
  <si>
    <t>REKAPITULACIJA</t>
  </si>
  <si>
    <t>A/ GRAĐEVINSKI RADOVI</t>
  </si>
  <si>
    <t>UKUPNO</t>
  </si>
  <si>
    <t>UKUPNO:</t>
  </si>
  <si>
    <t>STOLARSKI RADOVI</t>
  </si>
  <si>
    <t>STOLARSKI RADOVI UKUPNO</t>
  </si>
  <si>
    <t>mI</t>
  </si>
  <si>
    <t>2.02</t>
  </si>
  <si>
    <t>2.01</t>
  </si>
  <si>
    <t>2.03</t>
  </si>
  <si>
    <t>2.04</t>
  </si>
  <si>
    <t>3.01</t>
  </si>
  <si>
    <t>3.02</t>
  </si>
  <si>
    <t>3.03</t>
  </si>
  <si>
    <t>1.02</t>
  </si>
  <si>
    <t>1.03</t>
  </si>
  <si>
    <t>1.04</t>
  </si>
  <si>
    <t xml:space="preserve">    pod</t>
  </si>
  <si>
    <t xml:space="preserve">    sokl</t>
  </si>
  <si>
    <t>4.01</t>
  </si>
  <si>
    <t>4.02</t>
  </si>
  <si>
    <t>5.01</t>
  </si>
  <si>
    <t>5.02</t>
  </si>
  <si>
    <t>materijal/boja</t>
  </si>
  <si>
    <t>proizvodna dimenzija</t>
  </si>
  <si>
    <t>drvo</t>
  </si>
  <si>
    <t>broj komada</t>
  </si>
  <si>
    <t>vrsta okova</t>
  </si>
  <si>
    <t>zaštita od sunca</t>
  </si>
  <si>
    <t>2.05</t>
  </si>
  <si>
    <t>3.04</t>
  </si>
  <si>
    <t>3.00  KERAMIČARSKI RADOVI</t>
  </si>
  <si>
    <t>5.00  SOBOSLIKARSKO LIČ.RADOVI</t>
  </si>
  <si>
    <t>1.01</t>
  </si>
  <si>
    <t>roleta</t>
  </si>
  <si>
    <t>OBRTNIČKI RADOVI</t>
  </si>
  <si>
    <t>PVC</t>
  </si>
  <si>
    <t>L</t>
  </si>
  <si>
    <t>D</t>
  </si>
  <si>
    <t>90/210</t>
  </si>
  <si>
    <t>otklopno zokretni</t>
  </si>
  <si>
    <t>zid</t>
  </si>
  <si>
    <t>strop</t>
  </si>
  <si>
    <t>70/210</t>
  </si>
  <si>
    <t>debljina zida - knauf + jednostrano keramika</t>
  </si>
  <si>
    <t>svijetla dimenzija</t>
  </si>
  <si>
    <t>5.04</t>
  </si>
  <si>
    <t>5.06</t>
  </si>
  <si>
    <t>NAPOMENE :</t>
  </si>
  <si>
    <t>IZOLATERSKI RADOVI UKUPNO :</t>
  </si>
  <si>
    <t>3.06</t>
  </si>
  <si>
    <t>TESARSKI RADOVI UKUPNO</t>
  </si>
  <si>
    <t>3.05</t>
  </si>
  <si>
    <t>GLAVNI PROJEKT</t>
  </si>
  <si>
    <t>Direktor : Vladimir Višnjarić dipl.ing.građ.</t>
  </si>
  <si>
    <t>Izradio :</t>
  </si>
  <si>
    <t>Općina Sveti Ilija, Josipa Godrijana 2, Sveti Ilija</t>
  </si>
  <si>
    <t>Hrvoje Višnjarić mag.ing.arch.</t>
  </si>
  <si>
    <t>INVESTITOR :</t>
  </si>
  <si>
    <t xml:space="preserve">GRAĐEVINA : </t>
  </si>
  <si>
    <t xml:space="preserve">LOKACIJA : </t>
  </si>
  <si>
    <t>Z.O.P. :</t>
  </si>
  <si>
    <t xml:space="preserve">DATUM : </t>
  </si>
  <si>
    <t xml:space="preserve">RAZINA PROJEKTA : </t>
  </si>
  <si>
    <t xml:space="preserve">PROJEKTANT : </t>
  </si>
  <si>
    <t xml:space="preserve">TVRTKA : </t>
  </si>
  <si>
    <t>Projektant : Hrvoje Višnjarić mag.ing.arch.</t>
  </si>
  <si>
    <t>a) zatvoreni dio objekta</t>
  </si>
  <si>
    <t>EPS traka d=1 cm, h=10 cm</t>
  </si>
  <si>
    <t>a) 6 cm</t>
  </si>
  <si>
    <t xml:space="preserve">ZID </t>
  </si>
  <si>
    <t>12.5 + 1.5</t>
  </si>
  <si>
    <t>debljina zida - knauf  i knauf + jednostrano keramika</t>
  </si>
  <si>
    <t>zokretni</t>
  </si>
  <si>
    <t>a) Zatvoreni dio objekta</t>
  </si>
  <si>
    <t>b) Nadstrešnica terase</t>
  </si>
  <si>
    <t>b) 4 cm</t>
  </si>
  <si>
    <t>1.Glavna dvorana</t>
  </si>
  <si>
    <t>2. čajna kuhinja</t>
  </si>
  <si>
    <t xml:space="preserve">    zid</t>
  </si>
  <si>
    <t>3. Hodnik</t>
  </si>
  <si>
    <t>4. Spremište</t>
  </si>
  <si>
    <t xml:space="preserve">    lajska na vratima</t>
  </si>
  <si>
    <t>4. Ženski wc</t>
  </si>
  <si>
    <t>5. Ženski wc</t>
  </si>
  <si>
    <t>6. Muški wc</t>
  </si>
  <si>
    <t>7. WC invalidi</t>
  </si>
  <si>
    <t>1. Glavna dvorana + kuhinja</t>
  </si>
  <si>
    <t>2. Hodnik</t>
  </si>
  <si>
    <t>3. Spremište</t>
  </si>
  <si>
    <t>5. Muški wc</t>
  </si>
  <si>
    <t>6. WC invalidi</t>
  </si>
  <si>
    <t>FORMIRANJE PARCELE I IZGRADNJA 
GRAĐEVINE JAVNE NAMJENE U KRIŽANCU</t>
  </si>
  <si>
    <t>k.č. 1411; k.o. Sveti Ilija</t>
  </si>
  <si>
    <t>4/2019</t>
  </si>
  <si>
    <t>Studeni 2019</t>
  </si>
  <si>
    <t>2.06</t>
  </si>
  <si>
    <t>2.07</t>
  </si>
  <si>
    <t>b) sokl zatvorenog dijela</t>
  </si>
  <si>
    <t>XPS - 5 cm</t>
  </si>
  <si>
    <t xml:space="preserve">EPS - 3 cm </t>
  </si>
  <si>
    <t>a) kosi spušteni strop</t>
  </si>
  <si>
    <t>b) ravni spušteni strop</t>
  </si>
  <si>
    <t xml:space="preserve">Prije početka zidanja zidova potrebno je kontrolirati čvrstoću i dozvoljena odstupanja od dimenzija opeke, a prema važećim normativima. U tijeku građenja kontrolirati okomitost i ravninu ziđa, te geometriju zidova u odnosu na projekt. Spoj zida od opeke sa betonskim zidom ili stupom mora biti izveden u skladu sa propisom o zidanju na seizmičkom području. Zidanje kod temperature ispod 0°C nije dozvoljeno. Opeka za zidanje mora biti prvoklasna sa minimalnim odstupanjima po HRN-u. Za nosive zidove ne smiju se upotrebljavati elementi od pečene gline marke niže od M 10. Obavezno osigurati sve predviđene otvore i "žljebove" za ugradnju stolarije, bravarije i za montažu instalacjja, jer se ovaj posao neće posebno obračunavati, već je sadržan u jediničnoj cijeni stavke zidanja.
Pijesak za žbukanje mora biti čist od organskih primjesa, (ako ih ima treba ih pranjem otkloniti) oštar i prosijan. Kvaliteta vapna mora odgovarati normama. Za izradu morta upotrijebiti cement HRN EN 413-1:2004. 
Žbukanje zidova i arm. betonske konstrukcije vršiti u pogodno vrijeme, kad su potpuno suhi, te u optimalnoj temperaturi. Žbukanje treba izbjegavati za vrijeme zimskih niskih i Ijetnih visokih temperatura, jer tada može doći do smrzavanja, odnosno prebrzog sušenja žbuke. Fina žbuka se nanosi na zid tako da se dobije posve ravna i glatka površina zida, a uglovi i bridovi, te spojevi zida i stropa se izvode "oštro" pod pravim kutem, ukoliko u opisu rada nije drugačije označeno. Gotova smjesa morta mora odgovarati točnom opisu rada, omjerima ili markama po količinama materijala označenim normama, kao i propisanoj čvrstoći morta. Ukoliko nije u opisu rada drugačije označeno, obračun kvadrature izvršiti po prosječnim normama. Povečanje zbog postotka otvora za vanjske plohe treba ukijučiti u jediničnu cijenu jer se isto ne plaća po koeficijentu povećanja, zasebno žbukanje zidova mora se izvesti u skladu sa projektom uz prethodnu provjeru kvalitete zidane konstrukcije, u pogledu geometrije i čvrstoće, posebno na betonskim dijelovima, gdje se moraju odstraniti eventualne masnoće od sredstva, kojima se premazuje oplata radi lakšeg odvajanja od betona. Ovim radovima obuhvaćena je obrada vanjskih površina objekta sa izvedbom završne obrade zidova, kao nanošenje završnog sloja direktno na betonske površine ili ožbukane zidove. Kod radova gdje je uz ugradbu materijala označena i dobava, isti treba uključiti, a takoder i eventualnu izradu pojedinih elemenata koji se izvode na gradilištu i ugraduju montažno.
</t>
  </si>
  <si>
    <t>5.03</t>
  </si>
  <si>
    <t>5.05</t>
  </si>
  <si>
    <t>5.07</t>
  </si>
  <si>
    <t>5.08</t>
  </si>
  <si>
    <t xml:space="preserve">Pri izvođenju drvenih konstrukcija i oplata obavezno se pridržavati propisanih normi za projektiranje i izvođenje (tehnički uvjeti). Svi radovi moraju biti izvedeni stručno i solidno prema postojećim propisima, a u skladu sa troškovnikom i projektom. Nekvalitetan materijal mora izvođač: o svom trošku otkloniti sa gradilišta.
Okov koji se upotrebljava za učvršćenje krovne konstrukcije mora biti kvalitetan, varena mjesta nesagoriva, a sve površine koje ostaju vidljive prije ugrađivanja moraju se dva puta premazati temeljnom bojom. lzvodač mora upotrijebiti materijale koji su predviđeni nacrtom i troškovnikom. Ukoliko izvodač želi promijeniti vrstu materijala mora za isto tražiti odobrenje od investitora, ali isto ne smije ići na štetu kvalitete.
Prije početka rada obavezno uzeti mjere na gradilištu. U jediničnoj cijeni pojedine stavke sadržan je sav rad i materijal, uskladištenje, osiguranje od oštečenja, kvara ili krađe, svi prijenosi i prijevozi, tako da je jedinićna cijena konačna. Ukoliko se pokaže potreba, mora izvodač izvršiti ispitivanje kvalitete upotrebljenog materijala ili dokazati njihovu kvalitetu. Sve nejasnoće u projektu ili troškovniku mora izvodač, razjasniti sa projektantom prije početka rada, te eventualne dopune ili izmjene uvesti u građevinski dnevnik. Obračun radova vrši se prema stvarno izvedenim količinama i prema "Prosječnim normama u građevinarstvu", ukoliko nije pojedinom stavkom troškovnika drugačije određeno. Ukoliko za drvenu građu krovišta nije navedena vrsta drveta, podrazumijeva se crnogorica II klase.
U cijeni izrade krovišta uključeno je i izrada svih detalja u konstrukciji kao što su otvori za krovne prozore i prolaz dimnjaka, te svi pomoćni dijelovi konstrukcije sa potrebnim glavnim i pomoćnim (pričvrsnim) materijaiima. U jediničnim cijenama uključeni su svi horizontalni i vertikalni transporti.
Oplate, kao i razna razupiranja, moraju imati takvu sigurnost i krutost da bez slijegavanja i štetnih deformacija mogu primiti opterečenja i utjecaje koji nastaju za vrijeme izvedbe radova. Te konstrukcije moraju biti tako izvedene da osiguravaju punu sigurnost radnika i sredstava rada, kao i sigurnost prolaznika, prometa, susjednih objekata i okolice.
</t>
  </si>
  <si>
    <t>Hrvoje Višnjarić, mag.ing.arch.</t>
  </si>
  <si>
    <r>
      <rPr>
        <b/>
        <sz val="10"/>
        <rFont val="Calibri"/>
        <family val="2"/>
      </rPr>
      <t>HIDROIZOLACIJSKI RADOVI</t>
    </r>
    <r>
      <rPr>
        <sz val="10"/>
        <rFont val="Calibri"/>
        <family val="2"/>
      </rPr>
      <t xml:space="preserve">
Ukoliko se naknadno ustanovi nesolidna izvedba, tj. pojave se prodori vode, izvoditelj mora uraditi sanaciju hidroizolacije na svoj trošak. Ako izvoditelj tijekom sanacije hidroizolacije na bilo koji način ošteti ili mora oštetiti ostale dijelove građevine, izvoditelj snosi sve troškove i te sanacije. Ako u projektu nema naznaka o dodatnim dilatacijama hidroizolacije, izvođač prema svom saznanju treba odlučiti da li je hidroizolaciju potrebno dilatirati još i na drugim mjestima osim na mjestu dilatacije konstrukcije. Izrada dilatacija uključena je u jediničnu cijenu izvedbe hidroizolacije. Svi građevinski, zanatski i drugi radovi koji prethode pojedinim izolacijama bilo da su u vezi s njima ili ne, ali čije uporedno, odnosno kasnije izvođenje stvara mogućnost da se izolacija ošteti, moraju se izvesti prije prema predviđenom redosljedu. Prije početka izvedbe izolacionih radova mora se kontrolirati ispravnost već izvršenih građevinskih, zanatskih i drugih radova koji bi mogli uticati na kvalitetu, sigurnost i trajnost izolacija. Izvođenje izolacionih radova mora biti takovo da pojedini dijelovi ili slojevi kao i cijela završna izolacija u potpunosti odgovara svojoj namjeni, zahtjevima dobre kvalitete, sigurnosti i dugotrajnosti.
</t>
    </r>
  </si>
  <si>
    <r>
      <rPr>
        <b/>
        <sz val="10"/>
        <rFont val="Calibri"/>
        <family val="2"/>
      </rPr>
      <t>TERMOIZOLATERSKI RADOVI</t>
    </r>
    <r>
      <rPr>
        <sz val="10"/>
        <rFont val="Calibri"/>
        <family val="2"/>
      </rPr>
      <t xml:space="preserve">
Potrebno je provjeravati da li se upotrebljavaju materijali predviđeni projektom, elaboratom uštede energije i toplinske zaštite te dostaviti certifikate proizvođača, kako za izolacioni materijal, tako i za sidra kojima se učvršćuju na konstrukciju. Za toplinsku izolaciju ravnih krovova ekstrudiranim polistirenom izvođač je obavezan dostaviti certirikat o zahtijevanoj tlačnoj čvrstoći materijala, a polaganje u svemu izvesti prema uputama proizvođača i raspisima u stavakama troškovnika. Uz navedene normizirane materijale, a pod uvjetom da je njihova primjena optimalna, upotrebljavaju se i druge vrste termoizolacijskog materijala, ukoliko za njih postoje domaći atesti izdani od kompetentne znanstveno-stručne institucije. Među takve spadaju razni suvremeni materijali toplinske izolacije (staklena vuna, tvrde ploče od poliuretana i na bazi fenolne pjene, ploče od drvenih vlakana vezanih Sorel cementom, ploče kombinirane od raznih toplinskoizolacijskih materijala itd.) pod različitim komercijalnim nazivima. Kod njihove primjene postupati po uputstvima proizvođača i institucija koje su vršile ispitivanje. Toplinsko-izolacijske slojeve ugraditi prema uputstvima proizvođača, elaboratu fizikalne zaštite, opisu u troškovniku i nacrtima. Izvedba treba biti takva da potencijalni toplinski mostovi budu eliminirani u svim detaljima.
</t>
    </r>
  </si>
  <si>
    <r>
      <rPr>
        <b/>
        <sz val="10"/>
        <rFont val="Calibri"/>
        <family val="2"/>
      </rPr>
      <t xml:space="preserve">Dobava i postava PE folije </t>
    </r>
    <r>
      <rPr>
        <sz val="10"/>
        <rFont val="Calibri"/>
        <family val="2"/>
      </rPr>
      <t>deb. 0,02 cm iznad toplinske izolacije, a prije izrade estriha , u cijeni i potrebni preklopi.</t>
    </r>
  </si>
  <si>
    <r>
      <t>Čišćenje podova</t>
    </r>
    <r>
      <rPr>
        <sz val="10"/>
        <rFont val="Calibri"/>
        <family val="2"/>
      </rPr>
      <t xml:space="preserve"> tijekom izvedbe jednom tjedno i nakon završetka svih radova.</t>
    </r>
  </si>
  <si>
    <r>
      <t>Pokrpavanje šliceva</t>
    </r>
    <r>
      <rPr>
        <sz val="10"/>
        <rFont val="Calibri"/>
        <family val="2"/>
      </rPr>
      <t xml:space="preserve"> nakon završetka instalaterskih radova.</t>
    </r>
  </si>
  <si>
    <r>
      <rPr>
        <b/>
        <sz val="10"/>
        <rFont val="Calibri"/>
        <family val="2"/>
      </rPr>
      <t>Dobava i zidanje pragova</t>
    </r>
    <r>
      <rPr>
        <sz val="10"/>
        <rFont val="Calibri"/>
        <family val="2"/>
      </rPr>
      <t xml:space="preserve"> ispod balkonskih stijena i ulaznih vrata blokovima od porobetona jednakovrijeno kao Ytong, visine cca 12 cm, širine 15 cm.</t>
    </r>
  </si>
  <si>
    <r>
      <rPr>
        <b/>
        <sz val="10"/>
        <rFont val="Calibri"/>
        <family val="2"/>
      </rPr>
      <t>Dobava i ugradnja unutrašnjih  prozorskih klupčica na fasadnim prozorima.</t>
    </r>
    <r>
      <rPr>
        <sz val="10"/>
        <rFont val="Calibri"/>
        <family val="2"/>
      </rPr>
      <t xml:space="preserve"> Vanjske prozorske klupčice su od PVC-a, širine 22 cm (2 cm šira od zida). Debljina klupčica 20 mm. Klupčice su tipske, ravne, sa vanjskim zaobljenim rubom. U cijenu uračunati i potrebne zidarske radove na ugradnji klupčice: uštemavanje klupčice u bočne špalete, obradu zida ispod klupčice itd. Akriliranje spoja klupčice i prozora i klupčice i zida je posebno obračunato. U cijenu uključiti rad i materijal.  Obračun po m' unutrašnje prozorske klupčice.</t>
    </r>
  </si>
  <si>
    <r>
      <rPr>
        <b/>
        <sz val="10"/>
        <rFont val="Calibri"/>
        <family val="2"/>
      </rPr>
      <t>Jednokrilna zaokretna  vrata.</t>
    </r>
    <r>
      <rPr>
        <sz val="10"/>
        <rFont val="Calibri"/>
        <family val="2"/>
      </rPr>
      <t xml:space="preserve"> Isto kao u stavci 1.01
</t>
    </r>
    <r>
      <rPr>
        <b/>
        <sz val="10"/>
        <rFont val="Calibri"/>
        <family val="2"/>
      </rPr>
      <t>Shema 1.2</t>
    </r>
  </si>
  <si>
    <r>
      <t>Izrada, dobava i ugradnja punih pregradnih stijena za wc kabinu</t>
    </r>
    <r>
      <rPr>
        <sz val="10"/>
        <rFont val="Calibri"/>
        <family val="2"/>
      </rPr>
      <t xml:space="preserve"> sa jednokrilnim, zaokretnim vratima svijetle širine 65 cm i fiksnog dijela, sve je proizvod kao tipske pregrade od MAX Compact, vodootpornih ploča, d= 13-20 mm, sa tipskim okovima. Stijena se izvodi visine 205 cm, odignutu od poda 15 cm, od alu profima sa ispunom od MAX ploča, u boji po izboru projektanta. Stijenu učvrstiti u pod inox nogicama visine 15 cmm sa pokretnom rozetom. Stijenu montirati nakon postave obloge poda i zida. Stijenu izvesti u cjelini po navedenom sustavu sa svim pripadajućim elemetima. U cijenu uključiti sav potreban rad i materijal, pribor za učvrščivanje, okov, kvake , bravicu za zaključavanje iznutra i montažu do potpune gotovosti. Sve izvesti po detaljima, tehničkim uputama proizvođača, uzancama struke do potpune gotovosti i funkcionalnosti. Obavezna je izmjera na licu mjesta.</t>
    </r>
  </si>
  <si>
    <r>
      <t xml:space="preserve">a) </t>
    </r>
    <r>
      <rPr>
        <b/>
        <sz val="10"/>
        <rFont val="Calibri"/>
        <family val="2"/>
      </rPr>
      <t>stavka 1.3</t>
    </r>
    <r>
      <rPr>
        <sz val="10"/>
        <rFont val="Calibri"/>
        <family val="2"/>
      </rPr>
      <t xml:space="preserve"> - duljine 208 + 135 cm, dvoja zaokretna vrata</t>
    </r>
  </si>
  <si>
    <r>
      <t xml:space="preserve">b) </t>
    </r>
    <r>
      <rPr>
        <b/>
        <sz val="10"/>
        <rFont val="Calibri"/>
        <family val="2"/>
      </rPr>
      <t>stavka 1.4</t>
    </r>
    <r>
      <rPr>
        <sz val="10"/>
        <rFont val="Calibri"/>
        <family val="2"/>
      </rPr>
      <t xml:space="preserve"> - duljine 158 cm, jedna zaokretna vrata</t>
    </r>
  </si>
  <si>
    <r>
      <t>c)</t>
    </r>
    <r>
      <rPr>
        <b/>
        <sz val="10"/>
        <rFont val="Calibri"/>
        <family val="2"/>
      </rPr>
      <t xml:space="preserve"> stavka 1.5 </t>
    </r>
    <r>
      <rPr>
        <sz val="10"/>
        <rFont val="Calibri"/>
        <family val="2"/>
      </rPr>
      <t>- duljine 80 cm</t>
    </r>
  </si>
  <si>
    <r>
      <t xml:space="preserve">Jednokrilni prozor </t>
    </r>
    <r>
      <rPr>
        <sz val="10"/>
        <rFont val="Calibri"/>
        <family val="2"/>
      </rPr>
      <t xml:space="preserve">u zidu debljine 25cm. Sastoji se od jednog zaokretno-otklopnog krila. U cijeni sve komplet, potreban okov i profili za ugradnju, ostakljenje i pokrovne lajsne, </t>
    </r>
    <r>
      <rPr>
        <b/>
        <sz val="10"/>
        <rFont val="Calibri"/>
        <family val="2"/>
      </rPr>
      <t>RAL UGRADNJA.</t>
    </r>
    <r>
      <rPr>
        <sz val="10"/>
        <rFont val="Calibri"/>
        <family val="2"/>
      </rPr>
      <t xml:space="preserve"> </t>
    </r>
    <r>
      <rPr>
        <b/>
        <sz val="10"/>
        <rFont val="Calibri"/>
        <family val="2"/>
      </rPr>
      <t>SHEMA 1.4</t>
    </r>
  </si>
  <si>
    <r>
      <t xml:space="preserve">Gletanje i dvokratno bojanje unutarnjih ožbukanih zidova poludisperzivnom bojom. </t>
    </r>
    <r>
      <rPr>
        <sz val="10"/>
        <rFont val="Calibri"/>
        <family val="2"/>
      </rPr>
      <t>Podloga koju treba obraditi je fino žbukana, visine do cca 3,00 m. Uključivo sve predradnje primjerene podlozi, po uputstvu proizvođača i prema tehničkim uvjetima za soboskarske radove. U cijenu uključiti sav rad, radnu skelu, materijal i gletanje.</t>
    </r>
  </si>
  <si>
    <r>
      <rPr>
        <b/>
        <sz val="10"/>
        <rFont val="Calibri"/>
        <family val="2"/>
      </rPr>
      <t>Izvedba, dobava i montaža hodnih staza u niskom ventiliranom tavanu</t>
    </r>
    <r>
      <rPr>
        <sz val="10"/>
        <rFont val="Calibri"/>
        <family val="2"/>
      </rPr>
      <t xml:space="preserve"> nad dijelom građevine gdje se nalaze sanitarije, skladište i hodnik. Hodnu stazu izvesti na veznim gredama visulje od daska debljine 2,4 cm te podkonstrukcijskim letvama dim 10x10, ukupne širine 90 cm. U cijenu uključiti sav potreban rad, dobavu i postavu fosni i građe za podkonstrukciju, zaštitna sredstva i pribor za pričvršćenje. Obračun po m dužine staze.</t>
    </r>
  </si>
  <si>
    <t>VD PROJEKT d.o.o., Pušćine, Čakovečka 51</t>
  </si>
  <si>
    <r>
      <t>TROŠKOVNIK</t>
    </r>
    <r>
      <rPr>
        <b/>
        <sz val="26"/>
        <color indexed="30"/>
        <rFont val="Calibri"/>
        <family val="2"/>
      </rPr>
      <t>_FAZA 2</t>
    </r>
  </si>
  <si>
    <t>2.08</t>
  </si>
  <si>
    <t>2.09</t>
  </si>
  <si>
    <t>2.10</t>
  </si>
  <si>
    <r>
      <t xml:space="preserve">Dobava i zidanje NOSIVIH ZIDOVA PARAPETA ISPOD PROZORA </t>
    </r>
    <r>
      <rPr>
        <sz val="10"/>
        <rFont val="Calibri"/>
        <family val="2"/>
      </rPr>
      <t xml:space="preserve">od blok opeke u debljini zida 25 cm. Zid se zida od šuplje blok opeke vel. 37.25x25x23,8 cm, zida se u tankoslojnom termo mortu TM 10 prema uputama proizvođača. U cijenu je uključen sav rad i materijal te potrebna skela. </t>
    </r>
  </si>
  <si>
    <t>GIPSKARTONSKI RADOVI</t>
  </si>
  <si>
    <t>GIPSKARTONSKI RADOVI UKUPNO:</t>
  </si>
  <si>
    <t>B/</t>
  </si>
  <si>
    <t>A/</t>
  </si>
  <si>
    <r>
      <rPr>
        <b/>
        <sz val="10"/>
        <rFont val="Calibri"/>
        <family val="2"/>
      </rPr>
      <t>TEHNIČKE KARAKTERISTIKE  pvc stolarije</t>
    </r>
    <r>
      <rPr>
        <sz val="10"/>
        <rFont val="Calibri"/>
        <family val="2"/>
      </rPr>
      <t xml:space="preserve">
ostakljenje: troslojno izo ostakljenje 2x Low-E + Float + Argon , max Ug=0,7 (W/m2K)
okvir max Uf=1,0 (W/m2K), 
protuprovlana sigurnost RC2, moguća skrivena odvodnja, razred zvučne izolacije IV.
</t>
    </r>
    <r>
      <rPr>
        <b/>
        <sz val="10"/>
        <rFont val="Calibri"/>
        <family val="2"/>
      </rPr>
      <t>PVC PROLIGLI I SAV VIDLJIV OKOV BIJELE BOJE</t>
    </r>
  </si>
  <si>
    <t xml:space="preserve">RAL UGRADNJA POMOĆU BRTVENIH TRAKA JEDNAKOVRIJEDNO KAO WURTH VKP BRTVENA RAL TRAKA ŠIRINE I DEBLJINE PRILAGOĐENO PROZORSKOM OKVIRU. </t>
  </si>
  <si>
    <r>
      <t xml:space="preserve">Trokrilni prozor </t>
    </r>
    <r>
      <rPr>
        <sz val="10"/>
        <rFont val="Calibri"/>
        <family val="2"/>
      </rPr>
      <t>u zidu debljine 25cm. Sastoji se od jednog zaokretno-otklopnog, jednog zaokretnog krila te jednog otklopnog krila na vrhu.</t>
    </r>
    <r>
      <rPr>
        <b/>
        <sz val="10"/>
        <rFont val="Calibri"/>
        <family val="2"/>
      </rPr>
      <t xml:space="preserve"> </t>
    </r>
    <r>
      <rPr>
        <sz val="10"/>
        <rFont val="Calibri"/>
        <family val="2"/>
      </rPr>
      <t xml:space="preserve">U cijeni sve komplet, potreban okov i profili za ugradnju, ostakljenje, aluminijska roleta, </t>
    </r>
    <r>
      <rPr>
        <b/>
        <sz val="10"/>
        <rFont val="Calibri"/>
        <family val="2"/>
      </rPr>
      <t>RAL UGRADNJA.</t>
    </r>
    <r>
      <rPr>
        <sz val="10"/>
        <rFont val="Calibri"/>
        <family val="2"/>
      </rPr>
      <t xml:space="preserve"> 
</t>
    </r>
    <r>
      <rPr>
        <b/>
        <sz val="10"/>
        <rFont val="Calibri"/>
        <family val="2"/>
      </rPr>
      <t>SHEMA 1.1</t>
    </r>
  </si>
  <si>
    <r>
      <t xml:space="preserve">DvokrilnI prozor </t>
    </r>
    <r>
      <rPr>
        <sz val="10"/>
        <rFont val="Calibri"/>
        <family val="2"/>
      </rPr>
      <t>u zidu debljine 25cm. Sastoji se od jednog zaokretno-otklopnog i jednog zaokretnog krila.</t>
    </r>
    <r>
      <rPr>
        <b/>
        <sz val="10"/>
        <rFont val="Calibri"/>
        <family val="2"/>
      </rPr>
      <t xml:space="preserve"> </t>
    </r>
    <r>
      <rPr>
        <sz val="10"/>
        <rFont val="Calibri"/>
        <family val="2"/>
      </rPr>
      <t xml:space="preserve">U cijeni sve komplet, potreban okov i profili za ugradnju, ostakljenje, aluminijska roleta, </t>
    </r>
    <r>
      <rPr>
        <b/>
        <sz val="10"/>
        <rFont val="Calibri"/>
        <family val="2"/>
      </rPr>
      <t>RAL UGRADNJA.</t>
    </r>
    <r>
      <rPr>
        <sz val="10"/>
        <rFont val="Calibri"/>
        <family val="2"/>
      </rPr>
      <t xml:space="preserve"> 
</t>
    </r>
    <r>
      <rPr>
        <b/>
        <sz val="10"/>
        <rFont val="Calibri"/>
        <family val="2"/>
      </rPr>
      <t>SHEMA 1.2</t>
    </r>
  </si>
  <si>
    <r>
      <t xml:space="preserve">Jednokrilni prozor </t>
    </r>
    <r>
      <rPr>
        <sz val="10"/>
        <rFont val="Calibri"/>
        <family val="2"/>
      </rPr>
      <t>u zidu debljine 25cm. Sastoji se od jednog zaokretno-otklopnog krila.</t>
    </r>
    <r>
      <rPr>
        <b/>
        <sz val="10"/>
        <rFont val="Calibri"/>
        <family val="2"/>
      </rPr>
      <t xml:space="preserve"> </t>
    </r>
    <r>
      <rPr>
        <sz val="10"/>
        <rFont val="Calibri"/>
        <family val="2"/>
      </rPr>
      <t xml:space="preserve">U cijeni sve komplet, potreban okov i profili za ugradnju, ostakljenje, aluminijska roleta, </t>
    </r>
    <r>
      <rPr>
        <b/>
        <sz val="10"/>
        <rFont val="Calibri"/>
        <family val="2"/>
      </rPr>
      <t>RAL UGRADNJA.</t>
    </r>
    <r>
      <rPr>
        <sz val="10"/>
        <rFont val="Calibri"/>
        <family val="2"/>
      </rPr>
      <t xml:space="preserve"> 
</t>
    </r>
    <r>
      <rPr>
        <b/>
        <sz val="10"/>
        <rFont val="Calibri"/>
        <family val="2"/>
      </rPr>
      <t>SHEMA 1.3</t>
    </r>
  </si>
  <si>
    <r>
      <t xml:space="preserve">Jednokrilna pvc ulazna vrata </t>
    </r>
    <r>
      <rPr>
        <sz val="10"/>
        <rFont val="Calibri"/>
        <family val="2"/>
      </rPr>
      <t xml:space="preserve">u zidu debljine 25cm. Sastoji se od jednog zaokretnog krila sa dekorativnim iso ostakljenjema. U cijeni sve komplet, profili za ugradnju, metalni prag, poluoliva sa bravom i klučevima, ostakljenje, </t>
    </r>
    <r>
      <rPr>
        <b/>
        <sz val="10"/>
        <rFont val="Calibri"/>
        <family val="2"/>
      </rPr>
      <t xml:space="preserve">RAL UGRADNJA. </t>
    </r>
    <r>
      <rPr>
        <sz val="10"/>
        <rFont val="Calibri"/>
        <family val="2"/>
      </rPr>
      <t xml:space="preserve">
</t>
    </r>
    <r>
      <rPr>
        <b/>
        <sz val="10"/>
        <rFont val="Calibri"/>
        <family val="2"/>
      </rPr>
      <t>SHEMA 1.5</t>
    </r>
  </si>
  <si>
    <r>
      <t xml:space="preserve">Jednokrilna pvc ulazna vrata </t>
    </r>
    <r>
      <rPr>
        <sz val="10"/>
        <rFont val="Calibri"/>
        <family val="2"/>
      </rPr>
      <t xml:space="preserve">u zidu debljine 25cm. Sastoji se od jednog zaokretnog krila sa dekorativnim iso ostakljenjema. U cijeni sve komplet, potreban okov i profili za ugradnju, metalni prag, poluoliva sa bravom i kjučevima, ostakljenje, RAL UGRADNJA. 
</t>
    </r>
    <r>
      <rPr>
        <b/>
        <sz val="10"/>
        <rFont val="Calibri"/>
        <family val="2"/>
      </rPr>
      <t>SHEMA 1.6</t>
    </r>
  </si>
  <si>
    <r>
      <t xml:space="preserve">Dvokrilna vrata </t>
    </r>
    <r>
      <rPr>
        <sz val="10"/>
        <rFont val="Calibri"/>
        <family val="2"/>
      </rPr>
      <t xml:space="preserve">u zidu debljine 25cm. Sastoji se od dva zaokretna krila koja se sastoje od ostakljenog dijela i dijela ispunjenog pvc punim panelom. Uže krilo kao pomoćno bez poluolive. U cijeni sve komplet, potreban okov i profili za ugradnju, metalni prag, poluoliva sa bravom i ključevima, ostakljenje,  RAL UGRADNJA. 
</t>
    </r>
    <r>
      <rPr>
        <b/>
        <sz val="10"/>
        <rFont val="Calibri"/>
        <family val="2"/>
      </rPr>
      <t>SHEMA 1.7</t>
    </r>
  </si>
  <si>
    <t>111+87/219</t>
  </si>
  <si>
    <r>
      <rPr>
        <b/>
        <sz val="10"/>
        <rFont val="Calibri"/>
        <family val="2"/>
      </rPr>
      <t>Dobava i oblaganje podova i zidova keramičkim pločicama I klase,</t>
    </r>
    <r>
      <rPr>
        <sz val="10"/>
        <rFont val="Calibri"/>
        <family val="2"/>
      </rPr>
      <t xml:space="preserve"> boje i veličine po izboru projektanta. Pločice se polažu fuga na fugu lijepljenjem. U cijenu uključen sav materijal, lajsne, rubni završeci koji su po izboru investitora.</t>
    </r>
  </si>
  <si>
    <t>Dobava kermamičkih pločica I klase, boje, veličine i kvalitete prema izboru projektanta, a u dogovoru s investitorom. Za svaku prostoriju obračunato: oblaganje podova, zidova, sokl i bordura, a sve prema namjeni prostorije.</t>
  </si>
  <si>
    <t>1.00  PRIPREMNI RADOVI</t>
  </si>
  <si>
    <t>PRIPREMNI RADOVI</t>
  </si>
  <si>
    <t>PRIPREMNI RADOVI UKUPNO :</t>
  </si>
  <si>
    <t>2.00  IZOLATERSKI RADOVI</t>
  </si>
  <si>
    <t>3.00  ZIDARSKI RADOVI</t>
  </si>
  <si>
    <t>4.00  TESARSKI RADOVI</t>
  </si>
  <si>
    <t>5.00  GIPSKARTONSKI RADOVI</t>
  </si>
  <si>
    <t>B/ OBRTNIČKI RADOVI</t>
  </si>
  <si>
    <t>2.00  PVC STOLARIJA</t>
  </si>
  <si>
    <t>PVC STOLARIJA</t>
  </si>
  <si>
    <t>PVC STOLARIJA UKUPNO</t>
  </si>
  <si>
    <t xml:space="preserve">Prije početka svih radova potrebno je voditi računa o svim instalacijama na građevini, te isključiti one koje bi ugrozile nesmetan rad i sigurnost radnika.
Ponuđač radova dužan je prije formiranja ponude pregledati i upoznati se sa cjelokupnom postojećom tehničkom dokumentacijom objekta, pregledati lokaciju i upoznati se sa stvarnim stanjem na istoj, kako bi bio što bolje informiran o predmetu ponude.
Svi prijenosi materijala dobivenih rušenjem, unutar gradilišta, te odvoz na otpad ili privremeni deponij, sa raskrčenjem i čišćenjem terena, trebaju biti uključeni u jedničnoj cijeni radova i neće se priznati, ako nisu posebno opisani u stavci radova.
Količine u trškovniku računate su u adekvatno ugrađenom kompaktnom stanju materijala u konstrukcijama, te se neće priznati nikakve razlike između kompaktnog i rastresitog stanja.
Po završetku radova rušenja potrebno je sav otpadni materijal  sortirati prema tipu, te odvesti na deponiju određenu od strane općine ili županije, primjenjujući Zakon o otpadu (NN 178/04, 153/05, 111/06),  Zakon o zaštiti okoliša (NN 111/70).
</t>
  </si>
  <si>
    <t xml:space="preserve">!!!!U jedničnu cijenu stavke uključeno sve komplet do potpune gotovosti i funkcionalnosti!!!! </t>
  </si>
  <si>
    <r>
      <rPr>
        <b/>
        <sz val="10"/>
        <rFont val="Calibri"/>
        <family val="2"/>
      </rPr>
      <t xml:space="preserve">Izrada, dobava i montaža unutrašnjih, drvenih, zokretnih jednokrilnih vrata </t>
    </r>
    <r>
      <rPr>
        <sz val="10"/>
        <rFont val="Calibri"/>
        <family val="2"/>
      </rPr>
      <t xml:space="preserve">svjetle dimenzije  70/210 cm, s pripadajućim dobratnikom bez slijepog štoka, štok u širini zida sa završnim oblogama (futer štok). Vratno krilo se sastoji od osnovne konstrukcije od medijapana, obloženo medijapanom i ispunjeno papirnatim saćem ili drvenom vunom, presvućeno CPL laminatnom folijom. Gornja i donja strana premazana vodootpornim premazom. Debljina vratnog krila 40 mm. Dovratnik i letvice izrađeni od medijapana s CPL laminatnom folijom, minimalno zaobljenih rubova. U cijeni kompletna vrata s drvenim dovratnikom, potreban okov, kvake, podni ili zidni stoper, rešetka za ventilaciju boje prema boji vratiju (rešetka obuhvaćena troškovnikom strojarskih instalacija). Mjere obavezno kontrolirati na građevini. Sve izvesti po detaljima, tehničkim uputama proizvođača, uzancama struke do potpune gotovosti i funkcionalnosti.
</t>
    </r>
    <r>
      <rPr>
        <b/>
        <sz val="10"/>
        <rFont val="Calibri"/>
        <family val="2"/>
      </rPr>
      <t>Shema 1.1</t>
    </r>
  </si>
  <si>
    <r>
      <t xml:space="preserve">Izrada ili dobava tipskih i kompletna montaža s ugradbom sklopivih aluminijskih stepenica za ulaz na tavan. </t>
    </r>
    <r>
      <rPr>
        <sz val="10"/>
        <rFont val="Calibri"/>
        <family val="2"/>
      </rPr>
      <t>Tlocrtna dimenzija 60/120. Visina penjanja 320. Stavka obuhvaća izradu, dobavu i montažu stepenica sa okvirom, poklopcem, mehanizmom za zatvaranje na oprugu, mehanizam za mogućnost zaključavanja, potrebne opšave te sve potrebno do pune gotovosti i funkcionalnosti. Obavaezna je izmjera građ. otvora na licu mjesta.</t>
    </r>
  </si>
  <si>
    <t>POSEBNI TEHNIČKI UVJETI GRADNJE ZA INSTALACIJE 
INTERNOG VODOVODA I KANALIZACIJE</t>
  </si>
  <si>
    <t>MATERIJAL</t>
  </si>
  <si>
    <t>Sav materijal i uređaji potrebni za izvedbu instalacija internog vodovoda i kanalizacije moraju odgovarati propisima Hrvatskih normi (HRN) i prema posebnim uvjetima i smjernicama (ukoliko takvi postoje) lokalnih distributera koji gospodare javnim vodovodom i kanalizacijom.
Materijal za izvedbu protupožarne hidrantske mreže mora osim toga odgovarati i “Propisima vatrogasne službe”.</t>
  </si>
  <si>
    <t>IZVEDBA</t>
  </si>
  <si>
    <t xml:space="preserve">Instalaciju internog vodovoda i kanalizacije, te montažu sanitarnih predmeta i uređaja, treba izvesti stručno i točno prema nacrtima, tehničkom opisu, troškovniku i pravilima struke.
Prije početka radova izvoditelj je dužan na gradnji kontrolirati sve mjere koje su mu potrebne za izvedbu i izvedeni objekt usporediti s nacrtima. Ako se ustanove bitne razlike u mjerama, veće promjene ili neki nedostaci, koji bi mogli utjecati na izvedbu radova, izvođač je dužan o tome pravodobno obavijestiti naručitelja i pismeno zatražiti njegove daljnje upute, te ne započeti s radovima dok se ne uklone uočeni nedostaci. Odstupanje od konačno odobrenih nacrta dozvoljeno je na temelju pismenog odobrenja projektanta uz suglasnost naručitelja, a kod većih odstupanja na temelju novog odobrenog projekta.
Naručitelj je dužan dati izvoditelju dovoljno velik osvijetljen prostor na gradilištu za slaganje i uskladištenje materijala i alata, a izvoditelj mora dozvoliti nadzornom organu pristup u prostor u svrhu nadzora izvedbe i materijala.
</t>
  </si>
  <si>
    <t>U zidovima mora projektant, kao i izvoditelj građevinskih radova
u dogovoru s izvoditeljem instalacija, predvidjeti dovoljno velike usjeke i prodore za ugradnju vertikalnih i horizontalnih vodova.
Izvoditelj instalacija vodovoda i kanalizacije mora koordinirati svoju izvedbu sa izvoditeljima ostalih instalacijskih radova, tako da ne dođe do oštećenja instalacija.
Izvoditelj instalacija vodovoda i kanalizacije dužan je voditi za vrijeme izvedbe radova dnevnik montaže u koji se svakodnevno upisuju i po potrebi ucrtavaju svi podaci o radovima na montaži instalacije.</t>
  </si>
  <si>
    <t>INSTALACIJA INTERNOG VODOVODA</t>
  </si>
  <si>
    <t>Projektiranje, izvedba i ispitivanje internih instalacija vodovoda, kao i izvedba okna za vodomjer mora se izvršiti prema pravilima struke i prema propisima lokalnog distributera koji gospodari javnim vodovodom.
Instalaciju spojnog voda od javne vodovodne mreže do internog vodomjernog okna vrši samo lokalni distributer, odnosno ovlašteno poduzeće, a na teret troškova objekta, odnosno investitora.</t>
  </si>
  <si>
    <t>INSTALACIJA INTERNE KANALIZACIJE</t>
  </si>
  <si>
    <t>Projektiranje, izvedba i ispitivanje internih instalacija kanalizacije, kao i izvedba priključnog (kontrolnog) revizijskog okna kanalizacije mora se izvršiti prema pravilima struke i prema propisima lokalnog distributera koji gospodari javnom kanalizacijom ukoliko se građevina priključuje na istu.
Izvedbu priključnog kanala od javnog uličnog kanala do priključnog (kontrolnog) revizijskog okna vrši samo ovlašteno poduzeće koje gospodari javnom kanalizacijom, a na teret troškova objekta, odnosno investitora.</t>
  </si>
  <si>
    <t>SPOREDNI RADOVI</t>
  </si>
  <si>
    <t>U cijeni instalacija internog vodovoda i kanalizacije sadržani su i sljedeći sporedni radovi, ukoliko u troškovniku nije drugačije propisano:
- izmjere potrebne za izvedbu i obračun s upotrebom potrebnih sprava, alata i radne snage;
- izrada potrebnih obračuna i obračunskih nacrta kao prilog konačnom obračunu;
- održavanje rasvjete i čišćenje prostorija koje su dodijeljene za skladište materijala i boravak radnika;
- transport, uskladištenje i čuvanje materijala potrebnog za radove;
- ugradnja materijala, kao i sva spajanja, brtvljenja i ušvršćenja sa svim potrebnim pomoćnim materijalom i priborom;
- dobava i ugradnja podmetača za učvršćenje sanitarnih predmeta;
- izolacija vodovodnih cijevi u zidu i termoizolaciji poda sa gotovim izolacijskim cijevima tipa "Armstrong-Tubolit SG" ili sličnim istovrijednim materijalom;
- izolacija vodovodnih cijevi vođenih slobodno u prostoru (pod stropom, uz zid) sa gotovim izolacijskim cijevima tipa "Armstrong-Armaflex AC" ili sličnim istovrijednim materijalom;
- izolacija vodovodnih cijevi vođenih u drenažnoj podlozi poda i u zemlji sa gotovim bitumeniziranim trakama tipa “Plastizol” ili sličnim istovrijednim materijalom;
- postava i rušenje skela do visine 3,50 m;</t>
  </si>
  <si>
    <t>Troškovi ispitivanja cijevi i drugog materijala prije ugradnje, troškovi ispitivanja instalacija vodovoda i kanalizacije na vodonepropusnost prema postojećim propisima, te ispitivanje uređajnih predmeta na ispravan rad;
- troškovi naknadnog ispitivanja materijala, instalacija i uređajnih predmeta, ali samo u slučaju ako se ispitivanjem dokaže da izvoditelj nije upotrijebio propisan materijal ili nije propisno izvršio svoj rad;
- odstranjenje svih otpadaka i ambalaže od vlastitih radova;
popravak i naknada štete učinjenih nepažnjom ili propustima na tuđim ili vlastitim radovima.
U cijeni instalacija internog vodovoda i kanalizacije nisu sadržani sljedeći sporedni radovi, ukoliko u troškovniku nije drugačije propisano:
- bušenje zidova i zasjeka, rabiciranja, zazidavanja i popravak žbuke;
- postava i rušenje skela u visini preko 3,50 m;
- iskopi, razupiranja jama, zatrpavanje, nabijanje i uspostava prijašnjeg stanja površina;
- uvođenje rasvjete u prostorije skladišta materijala;
- zaštitni naliči vidljivih cijevi protiv korozije ili drugog oštećenja u zgradi;</t>
  </si>
  <si>
    <t>IZMJERE I OBRAČUN</t>
  </si>
  <si>
    <t>Ukoliko u troškovniku nije propisan drugi način obračunavanja, obračunavaju se:
cijevi zajedno s fazonskim komadima odijeljeno prema vrsti i promjeru po m’ mjereno po osi. U cijeni je sadržana dobava i ugradnja, zajedno s eventualnom dobavom i ugradnjom potrebnih kuka, ovjesa, ogrlica i drugo, ali bez armatura:
- slavine, zasuni, armature, obični redukcijski ventili, regulacijski i sigurnosni ventili i drugo po komadu;
- sanitarni i ostali uređajni predmeti po komadu zajedno s montažom ili zasebno dobava i zasebno montaža;
- zaštitni naliči po propisu za soboslikarske i ličilačke radove, zaštitni povoji i zaštitne cijevi po m’ uz oznaku vrste i promjera;
- bušenje proboja zidova prema debljini i vrsti zida po komadu, a zidnih zasjeka prema veličini presjeka zasjeka i vrsti zida po duljini (m’);
- eventualno zidanje, betoniranje, žbukanje i drugo prema “Posebnim tehničkim uvjetima za građevinske radove”;
- iskopi, zatrpavanja i uspostava površina kako je određeno u “Posebnim tehničkim uvjetima za građevinske radove”;
- postava i skidanje skela kako je određeno u “Prosječnim normama u građevinarstvu”.</t>
  </si>
  <si>
    <t>OPĆE NAPOMENE:</t>
  </si>
  <si>
    <t>Nacrti, detalji i napomene na nacrtima, zatim tehnički opis, posebni tehnički uvjeti gradnje za instalacije vodovoda i kanalizacije, obavezni su kod izvođenja radova, kao i opisi radova u pojedinim stavkama troškovnika.
Sve radove, dobave i montaže predviđene ovim troškovnikom, kao što su cijevi, izljevna i odvodna mjesta, sanitarni predmeti i uređaji, postrojenja i drugo, izvesti do potpune funkcionalnosti.</t>
  </si>
  <si>
    <r>
      <rPr>
        <b/>
        <sz val="10"/>
        <rFont val="Calibri"/>
        <family val="2"/>
      </rPr>
      <t xml:space="preserve">Trasiranje kanala za polaganje instalacija vodovoda i kanalizacije u građevini i vani do mjesta priključenja. </t>
    </r>
    <r>
      <rPr>
        <sz val="10"/>
        <rFont val="Calibri"/>
        <family val="2"/>
      </rPr>
      <t>Nanošenje visina (kota) prema projektu i kontrola visina iskopa i polaganja cijevi. Sve ovo radi se u prisustvu nadzornog inženjera, koji će svojim potpisom ovjeriti točnost izmjere. Eventualne izmjene dubina iskopa i niveleta kanala radi novih uvjeta priključenja mogu se izvršiti uz prethodnu suglasnost nadzornog inženjera i projektanta.</t>
    </r>
  </si>
  <si>
    <t>paušalno</t>
  </si>
  <si>
    <t>UKUPNO PRIPREMNI RADOVI:</t>
  </si>
  <si>
    <r>
      <rPr>
        <b/>
        <sz val="10"/>
        <rFont val="Calibri"/>
        <family val="2"/>
      </rPr>
      <t>Iskop rova za polaganje vodovodnih i kanalizacijskih cijevi,</t>
    </r>
    <r>
      <rPr>
        <sz val="10"/>
        <rFont val="Calibri"/>
        <family val="2"/>
      </rPr>
      <t xml:space="preserve"> septičke jame i vodomjernog okna u zemljištu C kategorije sa odbacivanjem zemlje na 1,00 m od ruba rova. Nagib i dubina iskopa prema projektu.</t>
    </r>
  </si>
  <si>
    <r>
      <t>m</t>
    </r>
    <r>
      <rPr>
        <vertAlign val="superscript"/>
        <sz val="10"/>
        <rFont val="Calibri"/>
        <family val="2"/>
      </rPr>
      <t>3</t>
    </r>
  </si>
  <si>
    <t>Planiranje dna rova sa točnosti -+ 2 cm.</t>
  </si>
  <si>
    <r>
      <t>m</t>
    </r>
    <r>
      <rPr>
        <vertAlign val="superscript"/>
        <sz val="10"/>
        <rFont val="Calibri"/>
        <family val="2"/>
      </rPr>
      <t>2</t>
    </r>
  </si>
  <si>
    <r>
      <rPr>
        <b/>
        <sz val="10"/>
        <rFont val="Calibri"/>
        <family val="2"/>
      </rPr>
      <t>Nasipavanje dna rova pijeskom u sloju od 10 cm i fino planiranje u nagibu pod kojim se polažu cijevi.</t>
    </r>
    <r>
      <rPr>
        <sz val="10"/>
        <rFont val="Calibri"/>
        <family val="2"/>
      </rPr>
      <t xml:space="preserve"> Nakon što su vodovodne i kanalizacijske cijevi položene i ispitane zasipavaju se pijeskom u sloju od 10 cm iznad tjemena cijevi.</t>
    </r>
  </si>
  <si>
    <r>
      <rPr>
        <b/>
        <sz val="10"/>
        <rFont val="Calibri"/>
        <family val="2"/>
      </rPr>
      <t>Zatrpavanje rova zemljom od iskopa</t>
    </r>
    <r>
      <rPr>
        <sz val="10"/>
        <rFont val="Calibri"/>
        <family val="2"/>
      </rPr>
      <t xml:space="preserve"> nakon što su cijevi položene i ispitane na vodonepropusnost i funkcionalnost i zasipane pijeskom. Zatrpavanje se vrši u slojevima od po 30 cm uz prethodno nabijanje. Prvi sloj nasipa zemljom ne smije sadržavati kamen ili neki drugi grubi materijal, ostali slojevi nasipavaju se preostalom zemljom od iskopa.</t>
    </r>
  </si>
  <si>
    <r>
      <rPr>
        <b/>
        <sz val="10"/>
        <rFont val="Calibri"/>
        <family val="2"/>
      </rPr>
      <t>Utovar, prijevoz i razastiranje preostale zemlje</t>
    </r>
    <r>
      <rPr>
        <sz val="10"/>
        <rFont val="Calibri"/>
        <family val="2"/>
      </rPr>
      <t xml:space="preserve"> od iskopa na mjesto koje odredi investitor.</t>
    </r>
  </si>
  <si>
    <t>UKUPNO ZEMLJANI RADOVI:</t>
  </si>
  <si>
    <t>RAZNI GRAĐEVINSKI RADOVI</t>
  </si>
  <si>
    <r>
      <rPr>
        <b/>
        <sz val="10"/>
        <rFont val="Calibri"/>
        <family val="2"/>
      </rPr>
      <t>Sva potrebna štemanja za izvedbu usjeka i proboja na trasi projektiranog vodovoda i kanalizacije,</t>
    </r>
    <r>
      <rPr>
        <sz val="10"/>
        <rFont val="Calibri"/>
        <family val="2"/>
      </rPr>
      <t xml:space="preserve"> sa ponovnim zatvaranjem usjeka i  proboja odgovarajućim materijalom nakon što su vodovodne i kanalizacijske cijevi ispitane i preuzete. Sve komplet gotovo.</t>
    </r>
  </si>
  <si>
    <t>komplet</t>
  </si>
  <si>
    <r>
      <rPr>
        <b/>
        <sz val="10"/>
        <rFont val="Calibri"/>
        <family val="2"/>
      </rPr>
      <t xml:space="preserve">IZVEDBA TRODJELNE SEPTIČKE JAME korisnog volumena </t>
    </r>
    <r>
      <rPr>
        <sz val="10"/>
        <rFont val="Calibri"/>
        <family val="2"/>
      </rPr>
      <t>V = 3,00 m</t>
    </r>
    <r>
      <rPr>
        <vertAlign val="superscript"/>
        <sz val="10"/>
        <rFont val="Calibri"/>
        <family val="2"/>
      </rPr>
      <t>3</t>
    </r>
    <r>
      <rPr>
        <sz val="10"/>
        <rFont val="Calibri"/>
        <family val="2"/>
      </rPr>
      <t xml:space="preserve"> iz vodonepropusnog betona C 25/30 u glatkoj oplati. Dno i stijene obraditi cementnim mortom do crnog sjaja. Tri komada poklopca su lijevano željezni veličine 60 x 60 cm, razred opterećenja A 15. Kod betoniranja septičke jame na spoju plastične cijevi u jamu potrebno je ugraditii fazonski komad koji omogućuju vodonepropusnost spoja,   sa pripadajućom brtvom DN 160 mm. Penjalice su iz betonskog željeza f 20 mm. Zemljani radovi obračunavaju se posebno. Svi ostali radovi, kao i potreban materijal, izrada i montaža armature  sadržani su u jediničnoj cijeni jame - sve komplet gotovo.</t>
    </r>
  </si>
  <si>
    <t>UKUPNO RAZNI GRAĐEVINSKI RADOVI :</t>
  </si>
  <si>
    <t>VODOVOD</t>
  </si>
  <si>
    <r>
      <rPr>
        <b/>
        <sz val="10"/>
        <rFont val="Calibri"/>
        <family val="2"/>
      </rPr>
      <t>Dobava i montaža višeslojnih AluPex vodovodnih cijevi</t>
    </r>
    <r>
      <rPr>
        <sz val="10"/>
        <rFont val="Calibri"/>
        <family val="2"/>
      </rPr>
      <t xml:space="preserve"> izrađenih iz umreženog polietilena ojačanih aluminijem za radni tlak PN 10 bara i maksimalnu temperaturu 95</t>
    </r>
    <r>
      <rPr>
        <vertAlign val="superscript"/>
        <sz val="10"/>
        <rFont val="Calibri"/>
        <family val="2"/>
      </rPr>
      <t>o</t>
    </r>
    <r>
      <rPr>
        <sz val="10"/>
        <rFont val="Calibri"/>
        <family val="2"/>
      </rPr>
      <t xml:space="preserve"> C. Cijevi se ugrađuju za hladnu, toplu i cirkulacijsku sanitarnu vodu u građevini. U cijenu uračunati sav potreban sitni pribor, spojni materijal i fazonske komade, pres fitinge, priključna koljena i montažne elemente za mješalice i slavine, kao i sav potreban materijal i pribor za montažu cijevi s pričvrćenjem, ovisno o mjestu montaže (kuke, konzole, ovjesi i slično). Sav ugrađeni materijal i pribor mora imati odgovarajuće ateste i biti od istog proizvođača, a ugradnja se mora izvoditi isključivo po uputstvu proizvođača. Nije dozvoljena nikakva improvizacija kao i upotreba materijala drugih proizvođača.
</t>
    </r>
  </si>
  <si>
    <t>DN 32 (f 25) mm</t>
  </si>
  <si>
    <t>m</t>
  </si>
  <si>
    <t>DN 25 (f 20) mm</t>
  </si>
  <si>
    <t>DN 20 (f 15) mm</t>
  </si>
  <si>
    <r>
      <rPr>
        <b/>
        <sz val="10"/>
        <rFont val="Calibri"/>
        <family val="2"/>
      </rPr>
      <t>Dobava i montaža polietilenskih PEHD vodovodnih cijevi</t>
    </r>
    <r>
      <rPr>
        <sz val="10"/>
        <rFont val="Calibri"/>
        <family val="2"/>
      </rPr>
      <t xml:space="preserve"> i fazonskih komada za radni tlak PN 10 bara. Cijevi se spajaju tipskim elektro-spojnicama sa dvostrukim naglavkom u svemu prema naputku proizvođača cijevi. Cijevi se polažu na već pripremljenu podlogu u rovu na sloj pijeska. Stavkom je obuhvaćena dobava, transport i ugradnja cijevi i fazonskih komada (lučnih i čvornih gdje se za njih ukaže potreba), kao i sav spojni i brtveni materijal, sve za radni tlak PN 10 bara.</t>
    </r>
  </si>
  <si>
    <t>DN  32 mm</t>
  </si>
  <si>
    <r>
      <rPr>
        <b/>
        <sz val="10"/>
        <rFont val="Calibri"/>
        <family val="2"/>
      </rPr>
      <t>Dobava i montaža slobodno protočnih uzidnih kuglastih ventila</t>
    </r>
    <r>
      <rPr>
        <sz val="10"/>
        <rFont val="Calibri"/>
        <family val="2"/>
      </rPr>
      <t xml:space="preserve"> s kromiranom kapom i rozetom.</t>
    </r>
  </si>
  <si>
    <t>f 20 mm</t>
  </si>
  <si>
    <r>
      <rPr>
        <b/>
        <sz val="10"/>
        <rFont val="Calibri"/>
        <family val="2"/>
      </rPr>
      <t xml:space="preserve">Dobava i montaža  priključne fleksibilne cijevi </t>
    </r>
    <r>
      <rPr>
        <sz val="10"/>
        <rFont val="Calibri"/>
        <family val="2"/>
      </rPr>
      <t xml:space="preserve">sa stojećom jednoručnom baterijom f 15 mm s keramičkom brtvom i kutnim kuglastim ventilom f 15 mm za bojler kapaciteta 10 l. U cijenu uračunati sav potreban rad, materijal i oprema potrebna za izvedbu priključka do potpune gotovosti i funkcionalnosti.
Bojler obračunat u troškovniku strojarskih radova, a postavlja ispod umivaonika. </t>
    </r>
  </si>
  <si>
    <r>
      <rPr>
        <b/>
        <sz val="10"/>
        <rFont val="Calibri"/>
        <family val="2"/>
      </rPr>
      <t xml:space="preserve">Dobava i montaža  priključne fleksibilne cijevi </t>
    </r>
    <r>
      <rPr>
        <sz val="10"/>
        <rFont val="Calibri"/>
        <family val="2"/>
      </rPr>
      <t xml:space="preserve">sa stojećom jednoručnom baterijom f 15 mm s keramičkom brtvom i kutnim kuglastim ventilom f 15 mm za bojler kapaciteta 5 l. U cijenu uračunati sav potreban rad, materijal i oprema potrebna za izvedbu priključka do potpune gotovosti i funkcionalnosti.
Bojler obračunat u troškovniku strojarskih radova, a postavlja ispod umivaonika. </t>
    </r>
  </si>
  <si>
    <r>
      <rPr>
        <b/>
        <sz val="10"/>
        <rFont val="Calibri"/>
        <family val="2"/>
      </rPr>
      <t>Ispitivanje vodovodne mreže pod tlakom</t>
    </r>
    <r>
      <rPr>
        <sz val="10"/>
        <rFont val="Calibri"/>
        <family val="2"/>
      </rPr>
      <t xml:space="preserve"> od 15 bara i izrada atesta o vodonepropusnosti.</t>
    </r>
  </si>
  <si>
    <t>Dezinfekcija vodovodne mreže sredstvom za dezinfekciju.</t>
  </si>
  <si>
    <r>
      <rPr>
        <b/>
        <sz val="10"/>
        <rFont val="Calibri"/>
        <family val="2"/>
      </rPr>
      <t>Ispitivanje vode iz najudaljenijeg ispusta</t>
    </r>
    <r>
      <rPr>
        <sz val="10"/>
        <rFont val="Calibri"/>
        <family val="2"/>
      </rPr>
      <t xml:space="preserve"> radi utvrđivanja kvalitete koja mora biti zdrava za piće sa svim propisanim karakteristikama. Ispitivanje vrši nadležna medicinska ustanova koja daje i odgovarajući atest.</t>
    </r>
  </si>
  <si>
    <t>4.10.</t>
  </si>
  <si>
    <r>
      <rPr>
        <b/>
        <sz val="10"/>
        <rFont val="Calibri"/>
        <family val="2"/>
      </rPr>
      <t xml:space="preserve">Izvedba priključka građevine na ulični vodovod s vodovodnom </t>
    </r>
    <r>
      <rPr>
        <sz val="10"/>
        <rFont val="Calibri"/>
        <family val="2"/>
      </rPr>
      <t xml:space="preserve">PEHD cijevi DN 32 mm, l=2,0 m. Cijena sadrži sve komplet gotovo s dobavom i montažom svih potrebnih fazonskih komada, ventila, hvatača nečistoće, vodomjera i kompenzacije. Sve radove vezane uz priključak vodovoda nudi i izvodi nadležno komunalno poduzeće VARKOM d.d. Varaždin.  </t>
    </r>
  </si>
  <si>
    <t>prema ponudi</t>
  </si>
  <si>
    <t>UKUPNO VODOVOD:</t>
  </si>
  <si>
    <t>KANALIZACIJA</t>
  </si>
  <si>
    <t>okno svijetle veličine ø 60 cm i dubine do 100 cm sa oblikovanom kinetom i lijevano željeznim poklopcem ø 60 cm razred opterećenja A 15</t>
  </si>
  <si>
    <r>
      <rPr>
        <b/>
        <sz val="10"/>
        <rFont val="Calibri"/>
        <family val="2"/>
      </rPr>
      <t>Dobava i ugradnja kanalizacijskih PP cijevi i fazonskih komada</t>
    </r>
    <r>
      <rPr>
        <sz val="10"/>
        <rFont val="Calibri"/>
        <family val="2"/>
      </rPr>
      <t xml:space="preserve"> iz samogasivog polipropilena za horizontalni i vertikalni odvod fekalne kanalizacije u građevini i vani do priključaka na revizijsko okno, septičku jamu. U cijenu su uključeni svi potrebni elementi za montažu kao što su spojnice i sav sitni materijal i pribor za montažu cijevi s pričvršćenjem, ovisno o mjestu montaže (kuke, konzole, ovjesi i slično). Sve komplet gotovo i montirano prema naputku proizvođača cijevi i pribora.</t>
    </r>
  </si>
  <si>
    <t>a)</t>
  </si>
  <si>
    <t>cijevi</t>
  </si>
  <si>
    <t>DN  50 mm</t>
  </si>
  <si>
    <t>DN 110 mm</t>
  </si>
  <si>
    <t>DN 125 mm</t>
  </si>
  <si>
    <t>DN 160 mm</t>
  </si>
  <si>
    <t>b)</t>
  </si>
  <si>
    <t>fazonski komadi</t>
  </si>
  <si>
    <t>DN   50 mm</t>
  </si>
  <si>
    <t>c)</t>
  </si>
  <si>
    <t xml:space="preserve">ventilacijska kapa </t>
  </si>
  <si>
    <r>
      <rPr>
        <b/>
        <sz val="10"/>
        <rFont val="Calibri"/>
        <family val="2"/>
      </rPr>
      <t>Dobava i ugradnja podnog PP slivnika sa sifonom,</t>
    </r>
    <r>
      <rPr>
        <sz val="10"/>
        <rFont val="Calibri"/>
        <family val="2"/>
      </rPr>
      <t xml:space="preserve"> prstenom za prihvat hidroizolacije i rešetkom veličine 10 x 10 cm iz nehrđajućeg čelika sa rostfrei vijcima za učvršćenje iste, horizontalnim dovodom DN 50 mm i odvodom DN 50 mm. </t>
    </r>
  </si>
  <si>
    <r>
      <rPr>
        <b/>
        <sz val="10"/>
        <rFont val="Calibri"/>
        <family val="2"/>
      </rPr>
      <t>Ispitivanje kanalizacije, kanalizacijskog okana i septičke jame na vodonepropusnost i funkcionalnost,</t>
    </r>
    <r>
      <rPr>
        <sz val="10"/>
        <rFont val="Calibri"/>
        <family val="2"/>
      </rPr>
      <t xml:space="preserve"> te izrada atesta o vodonepropusnosti od ovlaštene ustanove.</t>
    </r>
  </si>
  <si>
    <t>UKUPNO KANALIZACIJA:</t>
  </si>
  <si>
    <t>SANITARIJE</t>
  </si>
  <si>
    <t>Svi sanitarni predmeti sa pripadajućim armaturama su prvoklasne proizvodnje prema izboru investitora.</t>
  </si>
  <si>
    <r>
      <rPr>
        <b/>
        <sz val="10"/>
        <rFont val="Calibri"/>
        <family val="2"/>
      </rPr>
      <t>Dobava i montaža WC uređaja</t>
    </r>
    <r>
      <rPr>
        <sz val="10"/>
        <rFont val="Calibri"/>
        <family val="2"/>
      </rPr>
      <t xml:space="preserve"> prvoklasne proizvodnje u bijeloj boji, sve komplet gotovo i funkcionalno sadrži:
-zidna (konzolna) WC školjka iz sanitarnog porculana s dubokim dnom i zidnim priključkom odvoda, te pripadajuća daska s poklopcem iz tvrde plastike s ravnim donjim dijelom i svim spojnim dijelovima od metala
-montažni instalacijski element za WC školjku visine ugradnje 112 cm s ugradbenim niskošumnim  vodokotlićem i štednom dvokoličinskom kromiranom tipkom za  aktiviranje ispiranja 
-samonosiv instalacijski element za ugradnju u suhomontažnu zidnu ili predzidnu konstrukciju obloženu gipskartonskim pločama, kompletno s integriranim kutnim ventilom priključka vode ø 15 mm, niskošumnim uljevnim ventilom, odvodnim koljenom ø 90/110 mm s zvučno izoliranom obujmicom, spojnim komadom za WC školjku s brtvenim manžetama i setom zvučne izolacije i vijcima za učvršćenje keramike
-sav potreban pribor za spoj na odvod, dovod i
 za montažu
</t>
    </r>
  </si>
  <si>
    <r>
      <rPr>
        <b/>
        <sz val="10"/>
        <rFont val="Calibri"/>
        <family val="2"/>
      </rPr>
      <t>Dobava i montaža umivaonika prvoklasne proizvodnje</t>
    </r>
    <r>
      <rPr>
        <sz val="10"/>
        <rFont val="Calibri"/>
        <family val="2"/>
      </rPr>
      <t xml:space="preserve"> u bijeloj boji, sve komplet gotovo i funkcionalno sadrži:
-umivaonik iz sanitarnog porculana veličine 
 50 x 35 cm,
-sifon za umivaonik sa priključnom cijevi i rozetom, sve kromirano
-sav potreban pribor za spoj na odvod, dovod i 
 za montažu 
</t>
    </r>
  </si>
  <si>
    <r>
      <rPr>
        <b/>
        <sz val="10"/>
        <rFont val="Calibri"/>
        <family val="2"/>
      </rPr>
      <t>Dobava i montaža pisoara prvoklasne proizvodnje u bijeloj boji,</t>
    </r>
    <r>
      <rPr>
        <sz val="10"/>
        <rFont val="Calibri"/>
        <family val="2"/>
      </rPr>
      <t xml:space="preserve"> sve komplet gotovo i funkcionalno sadrži:</t>
    </r>
  </si>
  <si>
    <t xml:space="preserve"> - </t>
  </si>
  <si>
    <t>zidni pisoar iz prvoklasnog sanitarnog porculana s ugradbenim sifonom uključivši i montažni pribor</t>
  </si>
  <si>
    <t>pneumatska jedinica za ispiranje pisoara koja se sastoji od ugradbenog seta, pneumatskog ventila i pokrovnom rostfrei pločom</t>
  </si>
  <si>
    <t xml:space="preserve">montažni instalacijski element za pisoar visine ugradnje 112-130 cm. Instalacijski element samonosiv za ugradnju u suhomontažnu zidnu ili predzidnu konstrukciju obloženu gipskartonskim pločama, komplet s integriranim prigušnim ventilom priključka vode ø 15 mm, isplavnom cijevi ø 32 mm s brtvenom manžetom, ugradbenim isisnim sifonom i odvodnim koljenom ø 50 mm, vijcima za učvršćenje keramike i svim potrebnim pričvrsnim priborom i spojnim materijalom  </t>
  </si>
  <si>
    <t>uzidni kuglasti ventil ø 15 mm s kromiranom kapom i rozetom</t>
  </si>
  <si>
    <t xml:space="preserve">sav potreban pribor za spoj na odvod i dovod </t>
  </si>
  <si>
    <r>
      <rPr>
        <b/>
        <sz val="10"/>
        <rFont val="Calibri"/>
        <family val="2"/>
      </rPr>
      <t>Dobava i montaža ogledalo iznad umivaonika visine 115 cm</t>
    </r>
    <r>
      <rPr>
        <sz val="10"/>
        <rFont val="Calibri"/>
        <family val="2"/>
      </rPr>
      <t xml:space="preserve">, a dužine prema veličini prostora iznad umivaonika, bez okvira, ugrađeno silikonom na podkonstrukciju ploče od vodootporne iverice. Točne dimenzije odrediti na licu mjesta u dogovoru sa projektantom interijera. </t>
    </r>
  </si>
  <si>
    <t>120x115 cm</t>
  </si>
  <si>
    <t xml:space="preserve"> 90x115 cm</t>
  </si>
  <si>
    <r>
      <rPr>
        <b/>
        <sz val="10"/>
        <rFont val="Calibri"/>
        <family val="2"/>
      </rPr>
      <t>Dobava i montaža sanitarne galanterije</t>
    </r>
    <r>
      <rPr>
        <sz val="10"/>
        <rFont val="Calibri"/>
        <family val="2"/>
      </rPr>
      <t xml:space="preserve"> po izboru projektanta interijera i u dogovoru s investitorom.</t>
    </r>
  </si>
  <si>
    <t xml:space="preserve">držač papirnatog ručnika rolo ručnika </t>
  </si>
  <si>
    <t xml:space="preserve">držač i posuda za tekući sapun </t>
  </si>
  <si>
    <t>držač za WC papir u roli</t>
  </si>
  <si>
    <t>d)</t>
  </si>
  <si>
    <t xml:space="preserve">posuda s četkom za čišćenje WC-a </t>
  </si>
  <si>
    <t>e)</t>
  </si>
  <si>
    <t>kuka za vješanje odjeće u WC-u</t>
  </si>
  <si>
    <t>f)</t>
  </si>
  <si>
    <t>kanta za smeće uz umivaonik</t>
  </si>
  <si>
    <t>g)</t>
  </si>
  <si>
    <t>higijenska kanta za smeće s poklopcem u ženskom WC-u</t>
  </si>
  <si>
    <t>UKUPNO SANITARIJE:</t>
  </si>
  <si>
    <t>OSTALI RADOVI</t>
  </si>
  <si>
    <r>
      <rPr>
        <b/>
        <sz val="10"/>
        <rFont val="Calibri"/>
        <family val="2"/>
      </rPr>
      <t>Geodetsko snimanje izvedenog vanjskog vodovoda i kanalizacije,</t>
    </r>
    <r>
      <rPr>
        <sz val="10"/>
        <rFont val="Calibri"/>
        <family val="2"/>
      </rPr>
      <t xml:space="preserve"> te izrada geodetskog elaborata za unos cjevovoda u katastar podzemnih instalacija. </t>
    </r>
  </si>
  <si>
    <t>UKUPNO OSTALI RADOVI:</t>
  </si>
  <si>
    <t>R E K A P I T U L A C I J A</t>
  </si>
  <si>
    <t>Izradio:</t>
  </si>
  <si>
    <t>Vladimir Višnjarić, dipl.ing.građ.</t>
  </si>
  <si>
    <r>
      <rPr>
        <b/>
        <sz val="10"/>
        <rFont val="Calibri"/>
        <family val="2"/>
      </rPr>
      <t>Dobava i montaža pregradnog gipskartonskog zida sanitarija prema hodniku.</t>
    </r>
    <r>
      <rPr>
        <sz val="10"/>
        <rFont val="Calibri"/>
        <family val="2"/>
      </rPr>
      <t xml:space="preserve"> Sve kao u stavci 9.03, osim što je zid debljine 12,5 cm i što je sa jedne strane obložen sa dvije ploče tipa A, a sa druge strane (prema sanitarijama) sa jednom pločom tipa A i drugom vodootpornom pločom (zelena).
</t>
    </r>
  </si>
  <si>
    <r>
      <rPr>
        <b/>
        <sz val="10"/>
        <rFont val="Calibri"/>
        <family val="2"/>
      </rPr>
      <t>Dobava i montaža pregradnog gipskartonskog zida između sanitarija.</t>
    </r>
    <r>
      <rPr>
        <sz val="10"/>
        <rFont val="Calibri"/>
        <family val="2"/>
      </rPr>
      <t xml:space="preserve"> Sve kao u stavci 9.03, osim što je zid debljine 12,5 cm i što je sa obje strane sa jednom pločom tipa A (unutarnja) i drugom vodootpornom pločom (vanjska).
</t>
    </r>
  </si>
  <si>
    <t>5.09</t>
  </si>
  <si>
    <t>Svi radovi moraju se izvesti stručno i solidno u svemu prema nacrtu i detaljima projektanta, uz obaveznu kontrolu mjera na gradilištu prije izrade pojedinih stavaka iz ovog troškovnika. Upotrijebljeni materijali: željezo, aluminij, čelični limovi i dr. moraju odgovarati tehničkim propisima za bravarske radove i Hrvatskim normama. Obavezna je RAL ugradnja s podštokom. Ukoliko koja stavka nije dovoljno opisana ili je nejasna prije predaje ponude izvođač mora zatražiti razjašnjenje kod projektanta jer se kasniji prigovor neće uzeti u obzir. 
KOD SVIH RADOVA U CIJENU UKALKULIRATI EVENTUALNO POTREBNU POMIČNU I POMOĆNU SKELU. SVE MJERE UZETI NA LICU MJESTA!</t>
  </si>
  <si>
    <r>
      <rPr>
        <b/>
        <sz val="10"/>
        <rFont val="Calibri"/>
        <family val="2"/>
      </rPr>
      <t>Dobava materijala i bojanje unutrašnjih pregradnih gipskartonskih zidova i stropova</t>
    </r>
    <r>
      <rPr>
        <sz val="10"/>
        <rFont val="Calibri"/>
        <family val="2"/>
      </rPr>
      <t>, unutrašnjim paropropusnim bojama, otpornim na mokro trljanje, u boji po izboru projektanta. Sve površine je potrebno prije bojanja obavezno gletati. Sve izvoditi po tehničkim uvjetima za soboslikarske radova i uputama proizvođača. U cijenu uključiti sav rad, radnu skelu, materijal i gletanje.</t>
    </r>
  </si>
  <si>
    <r>
      <rPr>
        <b/>
        <sz val="10"/>
        <rFont val="Calibri"/>
        <family val="2"/>
      </rPr>
      <t>Dobava i izrada grube i fine žbuke</t>
    </r>
    <r>
      <rPr>
        <sz val="10"/>
        <rFont val="Calibri"/>
        <family val="2"/>
      </rPr>
      <t xml:space="preserve"> unutarnjih zidova i stropova grubim i finim produžnim mortom M-5, uz prethodno prskanje rijetkim cem. mortom 1:2. Uglovi moraju biti oštro obrađeni, a pijesak za ovaj rad mora biti oštar. U cijeni i obavezno rabiciranje spojeva opeke i betona trakama rabic pletiva, kao i rabiciranje oko uglova kod otvora za prozore i vrata, kao i pomoćna skela.
Žbukanje špaleta svih otvora na vanjskoj fasadi, u punoj širini zida, a prije montaže prozora, radi pravilne RAL ugradnje PVC stolarije.</t>
    </r>
  </si>
  <si>
    <r>
      <rPr>
        <b/>
        <sz val="10"/>
        <rFont val="Calibri"/>
        <family val="2"/>
      </rPr>
      <t xml:space="preserve">Izolacija AluPex višeslojnih vodovodnih cijevi iz umreženog polietilena </t>
    </r>
    <r>
      <rPr>
        <sz val="10"/>
        <rFont val="Calibri"/>
        <family val="2"/>
      </rPr>
      <t xml:space="preserve">u zidu i u podu s gotovim termoizolacijskim cijevima i trakama s debljinom stijenke od 3 mm.
</t>
    </r>
  </si>
  <si>
    <r>
      <rPr>
        <b/>
        <sz val="10"/>
        <rFont val="Calibri"/>
        <family val="2"/>
      </rPr>
      <t xml:space="preserve">Dobava, ugradnja i montaža PE revizijskog okna prema </t>
    </r>
    <r>
      <rPr>
        <sz val="10"/>
        <rFont val="Calibri"/>
        <family val="2"/>
      </rPr>
      <t>za vanjsku internu kanalizaciju. Okno se polaže na izniveliranu pješčanu posteljicu debljine minimalno d = 10 cm. Okno se sastoji od baze, cijevnog PE nastavka sa priključkom i penjalicama, konusnim završetkom i betonskim prstenom s lijevano željeznim poklopcem. U okna dubine do 100 cm ne ugrađuju se penjalice. Okno se zatrpava po slojevima u širini najmanje 50 cm od stijenke okna. Kao materijal za zatrpavanje koristiti šljunak veličine zrna do ø 32 mm ili tucanik veličine zrna do ø 16 mm. U cijenu uračunati sav potreban rad i materijal, kao što su montažne brtve, prstenovi i slično, te beton C 25/30 u količini od 0,25 m³ u potrebnoj oplati. Ugradnju i montažu revizijskog okna i poklopca izvesti prema uputstvu proizvođača, sve komplet gotovo sa spojem na kanalizacijske cijevi.</t>
    </r>
  </si>
  <si>
    <r>
      <rPr>
        <b/>
        <sz val="10"/>
        <rFont val="Calibri"/>
        <family val="2"/>
      </rPr>
      <t>Dobava i montaža kompletnog WC-a za osobe smanjene pokretljivosti</t>
    </r>
    <r>
      <rPr>
        <sz val="10"/>
        <rFont val="Calibri"/>
        <family val="2"/>
      </rPr>
      <t xml:space="preserve"> prema pravilniku, koji se sastoji od:
-konzolne keramičke  WC školjke bez ruba dužine 70cm                                                                    
-montažnog instalacijskog elementa za WC školjku visine ugradnje 112 cm  s niskošumnim ugradbenim vodokotlićem za 6/3l ispiranje,
Instalacijski element je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Element sadrži oslonce za montažu rukohvata s obje strane, obostrani rukohvati ( jedan fiksni, drugi preklopni ), zidnog nosača od inoxa s WC četkom i držača toalet papira od inoxa.
</t>
    </r>
  </si>
  <si>
    <r>
      <rPr>
        <b/>
        <sz val="10"/>
        <rFont val="Calibri"/>
        <family val="2"/>
      </rPr>
      <t>Dobava i montaža umivaonika za za osobe smanjene pokretljivosti</t>
    </r>
    <r>
      <rPr>
        <sz val="10"/>
        <rFont val="Calibri"/>
        <family val="2"/>
      </rPr>
      <t xml:space="preserve"> prema pravilniku,  koji se sastoji od:
- umivaonik s nagibnim konzolama veličine 
 67 x 60 cm iz sanitarnog porculana
- ugradbeni sifon za umivaonik s priključnom cijevi i
 kromiranom pokrovnom pločom za sifon                 
- zidno ogledalo veličine 60 x 60 cm iz kristalnog stakla u okviru 65 x 65 cm s mogučnošću naginjanja
- inox držač papirnatog ručnika u roli s zaustavljačem 
- obostrani inox zidni držači 
- sav potreban pribor za spoj na odvod, dovod i 
 za montažu
- sav potreban pribor za spoj na odvod, dovod i 
 za montažu.</t>
    </r>
  </si>
  <si>
    <t>1.00  GRAĐEVINSKI RADOVI</t>
  </si>
  <si>
    <t>2.00  OBRTNIČKI RADOVI</t>
  </si>
  <si>
    <t>3.00  HIDROINSTALCIJSKI RADOVI</t>
  </si>
  <si>
    <t>4.00  ELEKTRO RADOVI</t>
  </si>
  <si>
    <t>5.00  STROJARSKI RADOVI</t>
  </si>
  <si>
    <t>PDV</t>
  </si>
  <si>
    <t>SVEUKUPNO SA PDV-om</t>
  </si>
  <si>
    <r>
      <t xml:space="preserve">1.1 </t>
    </r>
    <r>
      <rPr>
        <b/>
        <u val="single"/>
        <sz val="10"/>
        <rFont val="Calibri"/>
        <family val="2"/>
      </rPr>
      <t>ELEKTROENERGETSKA INSTALACIJA</t>
    </r>
  </si>
  <si>
    <r>
      <rPr>
        <b/>
        <sz val="10"/>
        <rFont val="Calibri"/>
        <family val="2"/>
      </rPr>
      <t>NAPOMENA:</t>
    </r>
    <r>
      <rPr>
        <sz val="10"/>
        <rFont val="Calibri"/>
        <family val="2"/>
      </rPr>
      <t xml:space="preserve"> U svim stavkama gdje se radi definiranja tehničkih svojstava i minimalnih tehničkih uvjeta predmeta nabave navodi tip i prozvođač predmeta nabave (kao tip…, proizvođač...), može se nuditi i neki drugi, istih ili odgovarajućih svojstava. </t>
    </r>
  </si>
  <si>
    <t>Napomena: El. brojilo s uklopnim satom 
(MTK prijemnikom) kao i priključni samostojeći kabel ormarić PMO, se dobavljaju u sklopu izvođenja el. priključka građevine</t>
  </si>
  <si>
    <t>Br.</t>
  </si>
  <si>
    <t>Naziv</t>
  </si>
  <si>
    <t>jed.mjera</t>
  </si>
  <si>
    <t>Količina</t>
  </si>
  <si>
    <t>Ukupna cijena
(eur)</t>
  </si>
  <si>
    <t>1.</t>
  </si>
  <si>
    <r>
      <t>Dobava, montaža te pogonsko priključenje razdjelnice prizemlja RP, izrađena kao ormarić od visokovrijedne plastike za ugradnju u zid, u mehaničkoj zaštiti IP40, s kompletno ugrađenom opremom, računajući sav potreban montažni, spojni materijal i pribor i sa svim radovima do potpune funkcionalnosti,</t>
    </r>
    <r>
      <rPr>
        <b/>
        <u val="single"/>
        <sz val="10"/>
        <rFont val="Calibri"/>
        <family val="2"/>
      </rPr>
      <t xml:space="preserve"> prema glavnom projektu.</t>
    </r>
  </si>
  <si>
    <r>
      <t>·</t>
    </r>
    <r>
      <rPr>
        <sz val="7"/>
        <rFont val="Calibri"/>
        <family val="2"/>
      </rPr>
      <t> </t>
    </r>
    <r>
      <rPr>
        <sz val="10"/>
        <rFont val="Calibri"/>
        <family val="2"/>
      </rPr>
      <t>FID 40/0,3 A</t>
    </r>
  </si>
  <si>
    <r>
      <t>·</t>
    </r>
    <r>
      <rPr>
        <sz val="7"/>
        <rFont val="Calibri"/>
        <family val="2"/>
      </rPr>
      <t> </t>
    </r>
    <r>
      <rPr>
        <sz val="10"/>
        <rFont val="Calibri"/>
        <family val="2"/>
      </rPr>
      <t>FID 25/0,03 A</t>
    </r>
  </si>
  <si>
    <r>
      <t>·</t>
    </r>
    <r>
      <rPr>
        <sz val="7"/>
        <rFont val="Calibri"/>
        <family val="2"/>
      </rPr>
      <t> </t>
    </r>
    <r>
      <rPr>
        <sz val="10"/>
        <rFont val="Calibri"/>
        <family val="2"/>
      </rPr>
      <t>KO 20kA/0,4kV, Tip 2</t>
    </r>
  </si>
  <si>
    <t>kpl</t>
  </si>
  <si>
    <r>
      <t>·</t>
    </r>
    <r>
      <rPr>
        <sz val="7"/>
        <rFont val="Calibri"/>
        <family val="2"/>
      </rPr>
      <t> </t>
    </r>
    <r>
      <rPr>
        <sz val="10"/>
        <rFont val="Calibri"/>
        <family val="2"/>
      </rPr>
      <t>spojni i montažni pribor, funkcionalno ispitivanje</t>
    </r>
  </si>
  <si>
    <r>
      <t>·</t>
    </r>
    <r>
      <rPr>
        <sz val="7"/>
        <rFont val="Calibri"/>
        <family val="2"/>
      </rPr>
      <t> </t>
    </r>
    <r>
      <rPr>
        <sz val="10"/>
        <rFont val="Calibri"/>
        <family val="2"/>
      </rPr>
      <t>ostala</t>
    </r>
    <r>
      <rPr>
        <sz val="7"/>
        <rFont val="Calibri"/>
        <family val="2"/>
      </rPr>
      <t xml:space="preserve"> </t>
    </r>
    <r>
      <rPr>
        <sz val="10"/>
        <rFont val="Calibri"/>
        <family val="2"/>
      </rPr>
      <t>oprema (prema jednopolnoj shemi)</t>
    </r>
  </si>
  <si>
    <t>Razdjelnica RP:</t>
  </si>
  <si>
    <t>2.</t>
  </si>
  <si>
    <t>Dobava, polaganje, spajanje i pogonsko priključenje glavnog voda do RP, uključivo cijevi i potreban spojni, montažni, razvodni materijal i pribor i sa radovima do potpune funkcionalnosti:</t>
  </si>
  <si>
    <r>
      <t>- PP00-Y 5x10 mm</t>
    </r>
    <r>
      <rPr>
        <vertAlign val="superscript"/>
        <sz val="10"/>
        <rFont val="Calibri"/>
        <family val="2"/>
      </rPr>
      <t>2</t>
    </r>
  </si>
  <si>
    <t>- i.c. Ø 32 mm</t>
  </si>
  <si>
    <t>3.</t>
  </si>
  <si>
    <t>Dobava, polaganje, spajanje i pogonsko priključenje instalacionih vodova u zidu, plafonu, uključivo potreban spojni, montažni, razvodni materijal i pribor i sa radovima do potpune funkcionalnosti:</t>
  </si>
  <si>
    <r>
      <t>- PP-Y 5x2,5 mm</t>
    </r>
    <r>
      <rPr>
        <vertAlign val="superscript"/>
        <sz val="10"/>
        <rFont val="Calibri"/>
        <family val="2"/>
      </rPr>
      <t>2</t>
    </r>
  </si>
  <si>
    <r>
      <t>- PP-Y 3x2,5 mm</t>
    </r>
    <r>
      <rPr>
        <vertAlign val="superscript"/>
        <sz val="10"/>
        <rFont val="Calibri"/>
        <family val="2"/>
      </rPr>
      <t>2</t>
    </r>
  </si>
  <si>
    <r>
      <t>- PP-Y 3x1,5 mm</t>
    </r>
    <r>
      <rPr>
        <vertAlign val="superscript"/>
        <sz val="10"/>
        <rFont val="Calibri"/>
        <family val="2"/>
      </rPr>
      <t>2</t>
    </r>
  </si>
  <si>
    <r>
      <t>- PP 2x1,5 mm</t>
    </r>
    <r>
      <rPr>
        <vertAlign val="superscript"/>
        <sz val="10"/>
        <rFont val="Calibri"/>
        <family val="2"/>
      </rPr>
      <t>2</t>
    </r>
  </si>
  <si>
    <t>4.</t>
  </si>
  <si>
    <t>Dobava, montaža i spajanje instalacione sklopke sa svim potrebnim montažnim i instalacionim materijalom i priborom i sa radovima do potpune funkcionalnosti:</t>
  </si>
  <si>
    <t>- sklopka 10A/250V, 1 polna, isklopna, p/ž</t>
  </si>
  <si>
    <t>- sklopka 16A/250V, 1 polna, serijska, p/ž</t>
  </si>
  <si>
    <t>- sklopka 16A/250V, 1 polna, izmjenična, p/ž</t>
  </si>
  <si>
    <t>- isključno tipkalo JPr10, 250V, 2A, IP54</t>
  </si>
  <si>
    <t>5.</t>
  </si>
  <si>
    <t>Dobava, montaža i pogonsko priključenje priključnica, sa svim montažnim i instalacionim materijalom i priborom, i sa svim radovima do potpune funkcionalnosti:</t>
  </si>
  <si>
    <t>- priključnica 16 A, 250V, 2P+E, p/ž</t>
  </si>
  <si>
    <t>- priključnica 16 A, 250V, 2P+E, n/ž</t>
  </si>
  <si>
    <t>- priključnica 16A, 3x250/400V, 3P+E, pž</t>
  </si>
  <si>
    <t>- priključnica 16A, 250V, 2P+E, s poklopcem, p/ž, IP54</t>
  </si>
  <si>
    <t>6.</t>
  </si>
  <si>
    <t>Dobava, montaža, spajanje i pogonsko priključenje rasvjetnih armatura, računajući  i sav potreban montažni, spojni i instalacioni materijal i pribor:</t>
  </si>
  <si>
    <t>7.</t>
  </si>
  <si>
    <t>Dobava i polaganje instalacijskih kanala i cijevi u zidu i plafonu, računajući sav potreban instalacioni materijal i pribor i sa svim potrebnim radovima do potpune funkcionalnosti:</t>
  </si>
  <si>
    <t xml:space="preserve"> - instalacijska PET cijev Ø 23 mm</t>
  </si>
  <si>
    <t xml:space="preserve"> - instalacijska PET cijev Ø 16 mm</t>
  </si>
  <si>
    <t xml:space="preserve"> - instalacijska PET cijev Ø 13,5 mm</t>
  </si>
  <si>
    <t>8.</t>
  </si>
  <si>
    <t>Dobava, polaganje vodova, spajanje i pogonsko priključenje vodova za izjednačenje potencijala u pod i pod žbuku, povezivanje u kutiji za izjednačenje potencijala, uključivo sav potreban spojni, montažni, razvodni materijal i pribor i sa radovima do potpune funkcionalnosti:</t>
  </si>
  <si>
    <t>- kutija za izjednačenje potencijala</t>
  </si>
  <si>
    <r>
      <t>- P/F 6 mm</t>
    </r>
    <r>
      <rPr>
        <vertAlign val="superscript"/>
        <sz val="10"/>
        <rFont val="Calibri"/>
        <family val="2"/>
      </rPr>
      <t>2</t>
    </r>
  </si>
  <si>
    <r>
      <t>- P/F 4 mm</t>
    </r>
    <r>
      <rPr>
        <vertAlign val="superscript"/>
        <sz val="10"/>
        <rFont val="Calibri"/>
        <family val="2"/>
      </rPr>
      <t>2</t>
    </r>
  </si>
  <si>
    <t>- Fe/Zn 25x4 mm</t>
  </si>
  <si>
    <t>kg</t>
  </si>
  <si>
    <t>- obujmice i ostali materijal</t>
  </si>
  <si>
    <t>9.</t>
  </si>
  <si>
    <t>Spajanje i pogonsko priključenje bez dobave, razne opreme prema strojarskom projektu, uz ugradni materijal i pribor:</t>
  </si>
  <si>
    <t>Obračun izvršiti prema stvarno utrošenom materijalu i radnom vremenu.</t>
  </si>
  <si>
    <t>10.</t>
  </si>
  <si>
    <t>Spajanje i pogonsko priključenje bez dobave, razne ostale opreme ukoliko to nije specificirano u drugim projektima, uz ugradni materijal i pribor i po posebnom obračunu radova i materijala.</t>
  </si>
  <si>
    <t>11.</t>
  </si>
  <si>
    <t>Dobava potrebnog instalacijskog, montažnog materijala i pribora, nespecificiranog, sa svim potrebnim radovima do potpune funkcionalnosti.</t>
  </si>
  <si>
    <t>12.</t>
  </si>
  <si>
    <t>Provjera i ispitivanje instalacije sukladno pravilniku, puštanje u pogon i izdavanje odgovarajućih isprava i atesta.</t>
  </si>
  <si>
    <t>SVEUKUPNO:</t>
  </si>
  <si>
    <r>
      <t xml:space="preserve">1.2 </t>
    </r>
    <r>
      <rPr>
        <b/>
        <u val="single"/>
        <sz val="10"/>
        <rFont val="Calibri"/>
        <family val="2"/>
      </rPr>
      <t>MREŽNA INSTALACIJA</t>
    </r>
  </si>
  <si>
    <t xml:space="preserve">Dobava, ugradnja i pogonsko spajanje priključnog ormarića ITO s krone regletama 2x10, uključujući sav potreban instalacioni, montažni i spojni materijal i pribor i sa svim radovima do potpune funkcionalnosti </t>
  </si>
  <si>
    <t>Polaganje i pogonsko spajanje telefonskog kabela, uključujući zaštitnu cijev i sav potreban instalacioni i spojni materijal i pribor i sa svim radovima do potpune funkcionalnosti:</t>
  </si>
  <si>
    <t>·          UTP kabel cat5e 4x0,6, 24AWG-a</t>
  </si>
  <si>
    <t>·         instalacijska PET cijev Ø16 mm</t>
  </si>
  <si>
    <t>·          spojni i montažni pribor, funkcionalno ispitivanje</t>
  </si>
  <si>
    <t xml:space="preserve">Montaža i pogonsko priključenje priključnice, sa svim montažnim i instalacionim materijalom i priborom i sa radovima do potpune funkcionalnosti: </t>
  </si>
  <si>
    <t>·          priključnica RJ45, p/ž</t>
  </si>
  <si>
    <t>Dobava potrebnog instalacijskog, montažnog materijala i pribora, nespecificiranog, sa svim potrebnim radovima do potpune funkcionalnosti, u visini 10% radova</t>
  </si>
  <si>
    <t>Provjera ispravnosti montaže i ispitivanje funkcionalnosti telefonske instalacije, puštanje u pogon i izdavanje odgovarajućih isprava i atesta</t>
  </si>
  <si>
    <r>
      <t xml:space="preserve">1.2 </t>
    </r>
    <r>
      <rPr>
        <b/>
        <u val="single"/>
        <sz val="10"/>
        <rFont val="Calibri"/>
        <family val="2"/>
      </rPr>
      <t>SOS SUSTAVA SIGNALIZACIJE WC-a ZA INVALIDE</t>
    </r>
  </si>
  <si>
    <t>Centralni uređaj SOS sustava. Uređaj se sastoji od ispravljača, elektronike za upravljanje, zujalice i bljeskalice. Uređaj se montira iznad ulaznih vrata sanitarnog čvora za invalide.</t>
  </si>
  <si>
    <t>kom.</t>
  </si>
  <si>
    <t>Pozivno razrješno tipkalo. Tipkalo se montira pored školjke u sanitarnom čvoru za invalide na visini od 70 cm od poda.</t>
  </si>
  <si>
    <t>Tipkalo prisutnosti. Tipkalo se montira u prostoru doma prema odabiru investitora, na visini 120 cm od poda</t>
  </si>
  <si>
    <t>Dobava, polaganje i spajanje kabela J-Y(St)Y 2x2x0,8 mm za spajanje elemenata SOS sustava. U cijenu uključiti i plastičnu savitljivu cijev Ø16 mm</t>
  </si>
  <si>
    <t>Funkcionalno ispitivanje sustava i obuka korisnika.</t>
  </si>
  <si>
    <t>1. 3 INSTALACIJA SUSTAVA ZAŠTITE OD DJELOVANJA MUNJE</t>
  </si>
  <si>
    <t>Dobava trake Fe/Zn 25x4 mm i izvedba zemljovoda od uzemljivača do mjernog spoja i do metalnih masa u građevini i na građevini (razdjelnica, metalne konstrukcije građevine i opreme i dr.) i sa svim radovima do potpune funkcionalnosti.</t>
  </si>
  <si>
    <t>Dobava potrebnog materijala i izvedba spoja zemljovoda i metalnih masa vijčanim spojem ili varenjem, uključujući sav potreban materijal i pribor i sa svim radovima do potpune funkcionalnosti.</t>
  </si>
  <si>
    <t>Dobava potrebnog materijala i izvedba mjernog spoja, uključujući sav potreban materijal i pribor i sa svim radovima do potpune funkcionalnosti.</t>
  </si>
  <si>
    <t>Dobava vodiča od Al legure Ø 8 mm i izvedba krovne hvataljke na odgovarajućim nosačima za crijep, računajući sav potreban spojni i montažni materijal i pribor i sa svim radovima do potpune funkcionalnosti.</t>
  </si>
  <si>
    <t>Dobava potrebnog materijala i izvedba spoja odvoda i žlijeba s odgovarajućom spojnicom, uključujući sav potreban materijal i pribor i sa svim radovima do potpune funkcionalnosti.</t>
  </si>
  <si>
    <t>Dobava potrebnog materijala i izvedba spoja oluka obujmicom i dozemnog voda (vodič od legure Al Ø 8 mm), uključujući sav potreban materijala i pribor i sa svim radovima do potpune funkcionalnosti.</t>
  </si>
  <si>
    <t>Dobava potrebnog materijala i izvedba spoja vertikalnih odvoda (vodič od legure Al Ø 8 mm) s mjernim spojem, uključujući sav potreban materijala i pribor i sa svim radovima do potpune funkcionalnosti.</t>
  </si>
  <si>
    <t>Dobava vodiča od legure Al Ø 8 mm i izvedba vertikalnih odvoda od mjernog spoja na odgovarajućim nosačima do krovne hvataljke, računajući sav potreban spojni i montažni materijal i pribor i sa svim radovima do potpune funkcionalnosti.</t>
  </si>
  <si>
    <t>Dobava potrebnog materijala i izvedba spoja okolnih uzemljivača (vanjske rasvjete, ograde i dr.) s temeljnim uzemljivačem, uključujući sav potreban materijala i pribor i sa svim radovima do potpune funkcionalnosti.</t>
  </si>
  <si>
    <t>Dobava potrebnog materijala i izvedba potrebnih nespecificiranih radova.</t>
  </si>
  <si>
    <t>Mjerenje otpora uzemljenja završene instalacije, provjera galvanske povezanosti svih spojnih mjesta, dovođenje u funkciju kompletne instalacije, izrada revizione knjige i primopredaja  instalacije zaštite od djelovanja munje</t>
  </si>
  <si>
    <t xml:space="preserve">                                REKAPITULACIJA:</t>
  </si>
  <si>
    <t>MREŽNA INSTALACIJA</t>
  </si>
  <si>
    <t>SUSTAV ZAŠTITE OD DJELOVANJA MUNJE</t>
  </si>
  <si>
    <t>SOS SUSTAVA SIGNALIZACIJE WC-a ZA INVALIDE</t>
  </si>
  <si>
    <t>SVEUKUPNO (kn)::</t>
  </si>
  <si>
    <t xml:space="preserve">- Svjetiljka nadgradna, LED izvor svjetlosti, metalno kućište, difuzor od polikarbonata, UGR&lt;19, efektivni svjetosni tok ili svjetlosni tok svjetiljke s uračunatim gubicima u optičkom sustavu min 3700lm, snaga sistema max 31W (LED izvor+driver), ukupna svjetlosna iskoristivost svjetiljke min 119 lm/W, Ra&gt;80, temperatura boje svjetlosti 4000K, životni vijek L70B50≥50.000h, zaštita od zaprljanja IP20, dimenzija dxšxv 1170x197x47mm ±5%, ENEC certifikat, </t>
  </si>
  <si>
    <t xml:space="preserve">- Nadgradna svjetiljka, LED izvor svjetlosti, aluminijsko kućište, difuzor od polikarbonata, UGR &lt;22, efektivni svjetlosni tok ili svjetlosni tok svjetiljke s uračunatim gubicima u optičkom sustavu min 2391lm, ukupna svjetlosna iskoristivost svjetiljke 99 lm/W, snaga sistema max 24W (LED izvor + driver), Ra&gt;80, kvaliteta LED svjetlosti Mac Adams 3, životni vijek L80/B50 = 50000h, temperatura boje svjetlosti 3000K, dimenzije svjetiljke dxšxv 1130x88x87mm ±5%, zaštita IP54, </t>
  </si>
  <si>
    <t xml:space="preserve">- Svjetiljka nadgradna, LED izvor svjetlosti, plastično kućište, difuzor od polikarbonata, efektivni svjetosni tok ili svjetlosni tok svjetiljke s uračunatim gubicima u optičkom sustavu min 2930lm, snaga sistema max 27W (LED izvor+driver), ukupna svjetlosna iskoristivost svjetiljke min 108 lm/W, uzvrata boje Ra≥80, temperatura boje svjetlosti 4000K, zaštita od zaprljanja IP54, mehanička zaštita IK10, životni vijek L90B10≥50000h, rad na temperaturi okoline +35 °C, dimenzija Φ300x85mm ±5%, ENEC certifikat, </t>
  </si>
  <si>
    <t xml:space="preserve">- Svjetiljka zidna nadgradna, LED izvor svjetlosti, kućište od aluminija, opalni difuzor, svjetlosni tok izvora svjetlosti min 1300lm, svjetlosna iskoristivost svjetiljke LOR≥73%, snaga sistema max 11W (LED izvor + driver), ukupna svjetlosna iskoristivost svjetiljke 105 lm/W, uzvrata boje Ra≥80, temperatura boje svjetlosti 4000K, životni vijek L80B10 60.000h, zaštita od zaprljanja IP44, mehanička zaštita IK04, dimenzija dxšxv 574x50x60mm ±5%, </t>
  </si>
  <si>
    <t xml:space="preserve">- Nadgradna piktogramska svjetiljka u stalnom spoju, izvor svjetlosti LED, 240V, 50Hz, 1W, IP44, tijelo svjetiljke od aluminija, spuštena ploča od pleksiglasa za lijepljenje piktograma, bijele boje, vidljivost piktograma min. 30m, svjetiljka opremljena protupaničnim modulom  3h autonomije, LED indikacija rada na mreži i na ugrađenoj bateriji, ugrađen elektronički sklop koji štiti od potpunog pražnjenja baterije, klasa izolacije II, </t>
  </si>
  <si>
    <t>- Nadgradna svjetiljka sigurnosne rasvjete, izvor LED min 360lm, 240V, 50Hz, 3W, univerzalna optika, autonomija 3h, pripravni spoj, s polikarbonatnim kućištem bijele boje, funkcija autotesta, LED indikacija rada na mreži i na ugrađenoj bateriji, ugrađen elektronički sklop koji štiti od potpunog pražnjenja baterije, zaštita od zaprljanja IP20, dimenzija 132x132x54mm ±5%,</t>
  </si>
  <si>
    <t>a</t>
  </si>
  <si>
    <t>b</t>
  </si>
  <si>
    <t>c</t>
  </si>
  <si>
    <t>d</t>
  </si>
  <si>
    <t>e</t>
  </si>
  <si>
    <t>f</t>
  </si>
  <si>
    <t>ELEKTROINSTALACIJA I RASVJETA</t>
  </si>
  <si>
    <r>
      <rPr>
        <b/>
        <sz val="10"/>
        <rFont val="Calibri"/>
        <family val="2"/>
      </rPr>
      <t>Dobava i montaža zidnog ispusnog ventila</t>
    </r>
    <r>
      <rPr>
        <sz val="10"/>
        <rFont val="Calibri"/>
        <family val="2"/>
      </rPr>
      <t xml:space="preserve"> f 15 mm sa holender nastavkom za priključak perilice suđa, kromirano.</t>
    </r>
  </si>
  <si>
    <r>
      <rPr>
        <b/>
        <sz val="10"/>
        <rFont val="Calibri"/>
        <family val="2"/>
      </rPr>
      <t>Dobava i montaža revizijskih vratašca</t>
    </r>
    <r>
      <rPr>
        <sz val="10"/>
        <rFont val="Calibri"/>
        <family val="2"/>
      </rPr>
      <t xml:space="preserve"> iz rostfrei lima veličine 20x20 cm. Vratašca se ugrađuju kod vertikale kanalizacije kod revizijskih komada.</t>
    </r>
  </si>
  <si>
    <r>
      <t xml:space="preserve">Pripremno-završni radovi </t>
    </r>
    <r>
      <rPr>
        <sz val="10"/>
        <rFont val="Calibri"/>
        <family val="2"/>
      </rPr>
      <t xml:space="preserve">na gradilištu, uključivo: čišćenje od smeća, gradilišna tabla, ograda. Po završetku svih radova gradilište očistiti od otpadnog i građevinskog materijala te odstraniti privremene objekte i instalacije. </t>
    </r>
  </si>
  <si>
    <r>
      <rPr>
        <b/>
        <sz val="10"/>
        <rFont val="Calibri"/>
        <family val="2"/>
      </rPr>
      <t xml:space="preserve">Dobava i izrada horizontalne hidroizolacije poda i sokla na mjestu parapetnih prozorskih zidova, </t>
    </r>
    <r>
      <rPr>
        <sz val="10"/>
        <rFont val="Calibri"/>
        <family val="2"/>
      </rPr>
      <t xml:space="preserve">s jednim hladnim premazom resitolom i 2 sloja bitumenske trake za zavarivanje debljine 2 x  4 mm, 2x V-4. Hidroizolaciju izvoditi sa preklopima min. 10 cm i potpuno zavarenu na uzdužnim i poprečnim preklopima. Ljepenku variti punoplošno na prethodno očišćenu, odmašćenu i poravnatu površinu.
Izolacija se postavlja još i po vanjskom obodu kuće u visini od 30 cm mjereno od gornje kote ab podne ploče i prema temeljnoj traci do 15 cm ispod gornje kote temljene trake. Stavka obuhvaća i izvedbu holkera na uvalnom spoju horizontalnog nadtemeljnog serklaža i temeljne trake, radi osiguranja blagog prijelaza hidroizolacije (obuhvaćeno u zidraskim radovima).
Na pozicijama vertikalnih serklaža ne smije se nanosti ljepenka ni resitol. Koristiti polimernu izolaciju koju valja adekvatno, kompatibilnim sredstvom spojiti sa bitumenskom ljepenkom.
</t>
    </r>
  </si>
  <si>
    <r>
      <t xml:space="preserve">Dobava i izrada tekuće polimercementne hidroizolacije poda i zida </t>
    </r>
    <r>
      <rPr>
        <sz val="10"/>
        <rFont val="Calibri"/>
        <family val="2"/>
      </rPr>
      <t xml:space="preserve">u sanitarnim čvorovima,  . Uz rubove dizati 20cm. Hidroizloaciju izvoditi striktno prema tehničkim uputama proizvođača. Hidroizolacija se nanosi na pod, u visini od 15 cm na sokl zida, u visini od 140 cm na zid iza umivaonika.
</t>
    </r>
  </si>
  <si>
    <r>
      <rPr>
        <b/>
        <sz val="10"/>
        <rFont val="Calibri"/>
        <family val="2"/>
      </rPr>
      <t>Dobava i polaganje toplinske</t>
    </r>
    <r>
      <rPr>
        <sz val="10"/>
        <rFont val="Calibri"/>
        <family val="2"/>
      </rPr>
      <t xml:space="preserve"> i</t>
    </r>
    <r>
      <rPr>
        <b/>
        <sz val="10"/>
        <rFont val="Calibri"/>
        <family val="2"/>
      </rPr>
      <t xml:space="preserve">zolacije poda. </t>
    </r>
    <r>
      <rPr>
        <sz val="10"/>
        <rFont val="Calibri"/>
        <family val="2"/>
      </rPr>
      <t>U cijeni i sloj EPS debljine 1cm postavljen vertikalno uz zidove u visini od 10 cm. U cijeni toplinska izolacija iz oba navedena sloja. Reške se ne smiju preklapati.</t>
    </r>
  </si>
  <si>
    <r>
      <rPr>
        <b/>
        <sz val="10"/>
        <rFont val="Calibri"/>
        <family val="2"/>
      </rPr>
      <t>Postavljanje toplinske izolacije krovišta</t>
    </r>
    <r>
      <rPr>
        <sz val="10"/>
        <rFont val="Calibri"/>
        <family val="2"/>
      </rPr>
      <t xml:space="preserve"> od tvrdih ploča mineralne  vune, niske gustoće, namjenjene postavi na kosa krovišta, u dva ukrštena sloja ukupne debljine 20 cm (10 + 10 cm). 
</t>
    </r>
  </si>
  <si>
    <r>
      <rPr>
        <b/>
        <sz val="10"/>
        <rFont val="Calibri"/>
        <family val="2"/>
      </rPr>
      <t xml:space="preserve">Dobava materijala i postava toplinske izolacije spuštenog stropa </t>
    </r>
    <r>
      <rPr>
        <sz val="10"/>
        <rFont val="Calibri"/>
        <family val="2"/>
      </rPr>
      <t>nad dijelom gdje se nalaze sanitarije, hodnik i spremište.  Izolacija od filc mineralne vune, izvodi se u dva ukrštena sloja po 10 cm,  kako bi se izbjegla preklapanja spojeva. Filc izolaciju postavljati između okvira metalne podkonstrukcije spuštenog stropa.</t>
    </r>
  </si>
  <si>
    <r>
      <rPr>
        <b/>
        <sz val="10"/>
        <rFont val="Calibri"/>
        <family val="2"/>
      </rPr>
      <t>Dobava materijala i postava toplinske izolacije zabatnih zidova i nadozida tavana</t>
    </r>
    <r>
      <rPr>
        <sz val="10"/>
        <rFont val="Calibri"/>
        <family val="2"/>
      </rPr>
      <t xml:space="preserve"> dvostrešnog krovišta, nad dijelom gdje se nalaze sanitarije, hodnik i spremište. Izolacija se izvodi polaganjem  pločama tervol DP-5 kaširan staklenim voalom debljine 15 cm, do visine minimalno 50 cm od kote horizontalne toplinske izolacije spuštenog stropa. Ploče se postavljaju i učvršćuju vertikalno na zidnu konstrukciju. U svemu se pridržavati uputa proizvođača. U cijenu uključiti sav potreban rad, pribor i materijal do potpune gotovosti i funkcionalnosti.</t>
    </r>
  </si>
  <si>
    <r>
      <rPr>
        <b/>
        <sz val="10"/>
        <rFont val="Calibri"/>
        <family val="2"/>
      </rPr>
      <t>Dobava materijala i postava parne brane,</t>
    </r>
    <r>
      <rPr>
        <sz val="10"/>
        <rFont val="Calibri"/>
        <family val="2"/>
      </rPr>
      <t xml:space="preserve"> na bazi polietilena ojačanog vlaknima, Sd min. 35 m, d &gt; 0,17 mm. Parna brana kao dio sistema horizontalnog i kosog spuštenog stropa nad cijelim zatvorenim dijelom građevine. Ugradnja folije u svemu prema tehničkim uputama proizvođača.
</t>
    </r>
  </si>
  <si>
    <r>
      <rPr>
        <b/>
        <sz val="10"/>
        <rFont val="Calibri"/>
        <family val="2"/>
      </rPr>
      <t>Dobava i ugradnja paropropusne, vodonepropusne krovne folije povrh horizontalne i vertikalne toplinske izolacije spuštenog stropa</t>
    </r>
    <r>
      <rPr>
        <sz val="10"/>
        <rFont val="Calibri"/>
        <family val="2"/>
      </rPr>
      <t xml:space="preserve"> tavanu na dijelu iznad sanitarija, spremišta i hodnika. Trake folije se međusobno lijepe brtvenim trakama u sutavu proizvođača, preklopi traka minimalno 10 cm. Folija se slobodno polaže na toplinsku izolaciju. Foliju izvesti u svemu prema tehničkim uputma proizvođača.
</t>
    </r>
  </si>
  <si>
    <r>
      <rPr>
        <b/>
        <sz val="10"/>
        <rFont val="Calibri"/>
        <family val="2"/>
      </rPr>
      <t>Dobava i postavljanje paropropusne vodonepropusne krovne folije</t>
    </r>
    <r>
      <rPr>
        <sz val="10"/>
        <rFont val="Calibri"/>
        <family val="2"/>
      </rPr>
      <t xml:space="preserve">, folija se psotavlja na daščanu oplatu s potrebnim učvršćenjima i preklopima. Folija otporna na temperaturu do 100 stupnjeva celzijevih i na UV zračenje. Količina prema stvarnoj površini. Ugradnja u svemu prema tehničkim uputama proizvođača.
</t>
    </r>
  </si>
  <si>
    <r>
      <rPr>
        <b/>
        <sz val="10"/>
        <rFont val="Calibri"/>
        <family val="2"/>
      </rPr>
      <t>Dobava i izrada arm. cem.</t>
    </r>
    <r>
      <rPr>
        <sz val="10"/>
        <rFont val="Calibri"/>
        <family val="2"/>
      </rPr>
      <t xml:space="preserve"> Estriha zatvorenog dijela građevine iz sitnozrnog betona (0-8 mm) MB-20 u sloju debljine 6 i 4 cm. Izvesti dilatacije na svim prelazima prostorija, spojevima uz zidove i na površinama većim od 20 m2, što je u cijeni.</t>
    </r>
  </si>
  <si>
    <r>
      <rPr>
        <b/>
        <sz val="10"/>
        <rFont val="Calibri"/>
        <family val="2"/>
      </rPr>
      <t>Ravan podgled spuštenog stropa ili oblaganje krovne kosine</t>
    </r>
    <r>
      <rPr>
        <sz val="10"/>
        <rFont val="Calibri"/>
        <family val="2"/>
      </rPr>
      <t xml:space="preserve">, jednostruka obloga s gipskartonskim plocama debljine 12,5 mm na metalnoj podkonstrukciji. Sve izvesti po detaljima, tehničkim uputama proizvođača, uzancama struke do potpune gotovosti i funkcionalnosti. 
</t>
    </r>
  </si>
  <si>
    <r>
      <rPr>
        <b/>
        <sz val="10"/>
        <rFont val="Calibri"/>
        <family val="2"/>
      </rPr>
      <t xml:space="preserve">Izrada, dobava i montaža samonosivog spuštenog stropa </t>
    </r>
    <r>
      <rPr>
        <sz val="10"/>
        <rFont val="Calibri"/>
        <family val="2"/>
      </rPr>
      <t xml:space="preserve">sa metalnom podkonstrukcijom od UW i CW profila. Obloga jednostrukim gipskartonskim punim pločama debljine 12,5 mm. Profili podkonstrukcije se pričvršćuju bočno u podkonstrukciju pregranih zidova te vertiklano gdje je moguće, ovjesom na konstrukciju drvenog krovišta. Izradu spoja sa okolnim elementima ukalkulirati u jediničnu cijenu i riješiti u svemu prema uputama proizvođača.
U stavci uključen sav potreban pribor za učvrščenje i ugradbu stropa, kompletno izveden strop sa svim navedenim, svim potrebnim materijalom za montažu, podkonstrukcijom do nosive konstrukcije pregradnih zidova te izradom proboja za instalacije, gletanjem i bandažiranjem spojeva ploča kao i podkonstrukcijom za montažu rasvjete. Sve izvesti po detaljima, tehničkim uputama proizvođača, uzancama struke do potpune gotovosti i funkcionalnosti. 
</t>
    </r>
  </si>
  <si>
    <r>
      <rPr>
        <b/>
        <sz val="10"/>
        <rFont val="Calibri"/>
        <family val="2"/>
      </rPr>
      <t>Dobava i montaža</t>
    </r>
    <r>
      <rPr>
        <sz val="10"/>
        <rFont val="Calibri"/>
        <family val="2"/>
      </rPr>
      <t xml:space="preserve"> </t>
    </r>
    <r>
      <rPr>
        <b/>
        <sz val="10"/>
        <rFont val="Calibri"/>
        <family val="2"/>
      </rPr>
      <t xml:space="preserve">pregradnog zida ukupne debljine 12,5 cm. </t>
    </r>
    <r>
      <rPr>
        <sz val="10"/>
        <rFont val="Calibri"/>
        <family val="2"/>
      </rPr>
      <t>Pregradni zid ukupne debljine 12,5 cm, s jednostrukom metalnom potkonstrukcijom od CW i UW profila (75 mm),  s obiju strana dvostruko obložen gipskartonskim pločama debljine 12,5 mm. Ispuna tvrdim pločama mineralne vune d=80 mm. Profili podkonstrukcije  se učvršćuju u pod i strop, te bočno u zidani zid tiplima i vijcima. Max razmak na podu i stropu može iznositi 80 cm, a na zidu 100 cm uz min. 3 učvrsne točke. Na spoju sa podom i sa zidovima na profile treba nalijepiti brtvenu PE traku. Nosivi CW 50 profili montiraju se na međusobnom razmaku 62,5 cm.
NAPOMENA:
Nosivu pocinčanu podkonstrukciju izvesti s dodatnim ojačanjima UA profilima na mjestima gdje se ugrađuju vrata. Spojevi gipskartonskih ploča nepropusno brtvljeni. Izradu spoja sa okolnim elementima /čvrsti zid, strop i sl./ ukalkulirati u jediničnu cijenu i riješiti u svemu prema uputama proizvođača.
U stavci uključen sav potreban pribor za učvrščenje i ugradbu zida, kao i dobava i ugradnja tipskih Knauf metalnih dovratnika, kompletno izvedena stijena sa svim navedenim, svim potrebnim materijalom za montažu, izradom proboja za instalacije, gletanjem i bandažiranjem spojeva ploča kao i podkonstrukcijom za montažu umivaonika i vrata. Sve izvesti po detaljima, tehničkim uputama proizvođača, uzancama struke do potpune gotovosti i funkcionalnosti.</t>
    </r>
  </si>
  <si>
    <r>
      <rPr>
        <b/>
        <sz val="10"/>
        <rFont val="Calibri"/>
        <family val="2"/>
      </rPr>
      <t xml:space="preserve">Dobava i montaža pregradnog zida kuhinje. </t>
    </r>
    <r>
      <rPr>
        <sz val="10"/>
        <rFont val="Calibri"/>
        <family val="2"/>
      </rPr>
      <t xml:space="preserve">Sve kao u stavci 9.03, osim što je metalna podkonstrukcija od CW i UW profila širine 50 mm i ispuna mineralnom vunom debljine d=50 mm. Ukupna debljina zida 10 cm.
</t>
    </r>
  </si>
  <si>
    <r>
      <rPr>
        <b/>
        <sz val="10"/>
        <rFont val="Calibri"/>
        <family val="2"/>
      </rPr>
      <t xml:space="preserve">Dobava i montaža pregradnog zabatnog zida iznad kuhinje prema tavanu iznad sanitarija. </t>
    </r>
    <r>
      <rPr>
        <sz val="10"/>
        <rFont val="Calibri"/>
        <family val="2"/>
      </rPr>
      <t xml:space="preserve">Sve kao u stavci 9.03, osim što je metalna podkonstrukcija od CW i UW profila širine 100 mm i ispuna mineralnom vunom debljine d=100 mm. Ukupna debljina zida 15 cm. Poravnanje oboge sa užim zidom ispod prema dvorani.
</t>
    </r>
  </si>
  <si>
    <r>
      <rPr>
        <b/>
        <sz val="10"/>
        <rFont val="Calibri"/>
        <family val="2"/>
      </rPr>
      <t>Dobava i montaža</t>
    </r>
    <r>
      <rPr>
        <sz val="10"/>
        <rFont val="Calibri"/>
        <family val="2"/>
      </rPr>
      <t xml:space="preserve"> </t>
    </r>
    <r>
      <rPr>
        <b/>
        <sz val="10"/>
        <rFont val="Calibri"/>
        <family val="2"/>
      </rPr>
      <t>gipskartonske obloge ugradnog vodokotlića.</t>
    </r>
    <r>
      <rPr>
        <sz val="10"/>
        <rFont val="Calibri"/>
        <family val="2"/>
      </rPr>
      <t xml:space="preserve"> Dobava materijala i izvedba obloge ugradnog vodokotlića obloženog vodootpornim pločama slijedećeg sastava: - 2x gipskartonske ploče – vodootporne 1,25 cm, - pocinčana podkonstrukcija CW 75 mm, na udaljenosti cca 13-15 cm od zida, ispuna -  izolacija mineralnom vunom d=50 mm. 
Obračun po m2 razvijene površine obloge visine (120) cm. Stavka uključuje sav potreban pribor za učvrščenje i ugradbu podkonstrukcije u zid, (dobava i ugradnja ugradnog nosača za ovjes svih sanitarija u troškovniku hidroinstalacija ). Obrada Q2. 
Sve izvesti po detaljima, tehničkim uputama proizvođača, uzancama struke do potpune gotovosti i funkcionalnosti.
</t>
    </r>
  </si>
  <si>
    <r>
      <rPr>
        <b/>
        <sz val="10"/>
        <rFont val="Calibri"/>
        <family val="2"/>
      </rPr>
      <t>Dobava i montaža gipskartonske obloge vertiklanog ventilacijskog kanala</t>
    </r>
    <r>
      <rPr>
        <sz val="10"/>
        <rFont val="Calibri"/>
        <family val="2"/>
      </rPr>
      <t xml:space="preserve"> u ženskim sanitarijama. 
Sve kao i u stavci 5</t>
    </r>
    <r>
      <rPr>
        <b/>
        <sz val="10"/>
        <rFont val="Calibri"/>
        <family val="2"/>
      </rPr>
      <t>.08</t>
    </r>
    <r>
      <rPr>
        <sz val="10"/>
        <rFont val="Calibri"/>
        <family val="2"/>
      </rPr>
      <t xml:space="preserve">
</t>
    </r>
  </si>
  <si>
    <t>TROŠKOVNIK STROJARSKIH INSTALACIJA</t>
  </si>
  <si>
    <t>OPĆI UVJETI
Sve  radove  izvesti  prema  opisima  pojedinih  stavaka  troškovnika  i  opisa  pojedinih  grupa  radova,  prema  projektnoj  dokumentaciji,  tehničkom  opisu,  deteljima  i  svim  važećim  tehničkim  propisima  i  važećim  standardima,  kao  i  uputstvima  proizvođača  materijala,  te pravilima struke i građevinskim normama. Ako neke stavke imaju nejasan i nedovoljan opis, onda svaki "započeti" opis pojedine stavke znači  cjelokupnu  izradu  te  stavke,  to  jest  nabavu,  dopremu  materijala,  sve  prijenose  i  prijevoze, izradu, skidanje oplate, zaštitu, njegovanje pojedinih elemenata po izradi i nakon ugradbe, dobava atesta kao i ostalo. Ukoliko  se  ukažu  eventualne  nejednakosti  između  projekta  i  stanja  na  gradilištu  Izvođač  radova  dužan  je  pravovremeno  o  tome  izvjestiti  Projektanta  i  Nadzornog  inženjera  te shodno tome zatražiti potrebna objašnjenja. Svi radovi moraju biti izvedeni do potpune funkcionalnosti, spremno za rad.</t>
  </si>
  <si>
    <t>R.br.</t>
  </si>
  <si>
    <t>Opis stavke troškovnika</t>
  </si>
  <si>
    <t>Jed.mj.</t>
  </si>
  <si>
    <t>Jed. cijena</t>
  </si>
  <si>
    <t>Ukupno</t>
  </si>
  <si>
    <t xml:space="preserve">1/ VENTILACIJA </t>
  </si>
  <si>
    <t xml:space="preserve">Dobava i montaža centrifugalnog ventilatora , opremljen sklopkom,  tajmerom i nepovratnom zaklopkom. U cijeni učvrsni i brtveni materijal. </t>
  </si>
  <si>
    <t/>
  </si>
  <si>
    <t>kompl.</t>
  </si>
  <si>
    <t xml:space="preserve">Dobava i montaža neprovidne rešetke za ugradnju u vrata efektivne površine 100 cm². </t>
  </si>
  <si>
    <t>Dobava i montaža rešetke Ø150 u unutarnji zid wc-a prema hodniku, iznad poda.</t>
  </si>
  <si>
    <t>Dobava i montaža spiro cijevi za izvedbu odsisnih kanala, komplet sa spojnim, brtvenim i montažnim materijalom i fazonskim komadima za spiro cijevi.</t>
  </si>
  <si>
    <t>Ø 100 + krovni završetak, 2 kom</t>
  </si>
  <si>
    <t>Ø 125 + krovni završetak</t>
  </si>
  <si>
    <t>1.05</t>
  </si>
  <si>
    <t>Dobava i montaža izolacije odsisne vertikale preko krova mineralnom vunom u oblozi od al. lima.</t>
  </si>
  <si>
    <t>Ø 100; 1 m preko krova</t>
  </si>
  <si>
    <t>Ø 125; 1 m preko krova</t>
  </si>
  <si>
    <t>1.06</t>
  </si>
  <si>
    <t>Potrebni građevinski radovi kod izvođenja ventilacije.</t>
  </si>
  <si>
    <t>1.07</t>
  </si>
  <si>
    <t>Sitni pričvrsni i spojni materijal.</t>
  </si>
  <si>
    <t>1.08</t>
  </si>
  <si>
    <t>Ispitivanje funcionalnosti ventilacije, od ovlaštene tvrtke, uz dobivanje zapisnika o istom.</t>
  </si>
  <si>
    <t>1/ VENTILACIJA , UKUPNO:</t>
  </si>
  <si>
    <t>2/  GRIJANJE i PTV-a</t>
  </si>
  <si>
    <t>2/  GRIJANJE i PTV-a, UKUPNO:</t>
  </si>
  <si>
    <t>3/ KLIMATIZACIJA</t>
  </si>
  <si>
    <t>Tehničke karakteristke:</t>
  </si>
  <si>
    <r>
      <t>Q</t>
    </r>
    <r>
      <rPr>
        <vertAlign val="subscript"/>
        <sz val="10"/>
        <rFont val="Calibri"/>
        <family val="2"/>
      </rPr>
      <t>hl</t>
    </r>
    <r>
      <rPr>
        <sz val="10"/>
        <rFont val="Calibri"/>
        <family val="2"/>
      </rPr>
      <t xml:space="preserve">  = 4,6 kW (1,2-5,3)</t>
    </r>
  </si>
  <si>
    <r>
      <t>N</t>
    </r>
    <r>
      <rPr>
        <vertAlign val="subscript"/>
        <sz val="10"/>
        <rFont val="Calibri"/>
        <family val="2"/>
      </rPr>
      <t>el</t>
    </r>
    <r>
      <rPr>
        <sz val="10"/>
        <rFont val="Calibri"/>
        <family val="2"/>
      </rPr>
      <t xml:space="preserve"> = 0,23 - 1,72 kW</t>
    </r>
  </si>
  <si>
    <r>
      <t>t</t>
    </r>
    <r>
      <rPr>
        <vertAlign val="subscript"/>
        <sz val="10"/>
        <rFont val="Calibri"/>
        <family val="2"/>
      </rPr>
      <t>ok</t>
    </r>
    <r>
      <rPr>
        <sz val="10"/>
        <rFont val="Calibri"/>
        <family val="2"/>
      </rPr>
      <t xml:space="preserve">  = 35°C</t>
    </r>
  </si>
  <si>
    <r>
      <t>t</t>
    </r>
    <r>
      <rPr>
        <vertAlign val="subscript"/>
        <sz val="10"/>
        <rFont val="Calibri"/>
        <family val="2"/>
      </rPr>
      <t>p</t>
    </r>
    <r>
      <rPr>
        <sz val="10"/>
        <rFont val="Calibri"/>
        <family val="2"/>
      </rPr>
      <t xml:space="preserve">   = 27°C ST, 19°C VT</t>
    </r>
  </si>
  <si>
    <t>EER = 3,29</t>
  </si>
  <si>
    <t>SEER = 6,5</t>
  </si>
  <si>
    <r>
      <t>Q</t>
    </r>
    <r>
      <rPr>
        <vertAlign val="subscript"/>
        <sz val="10"/>
        <rFont val="Calibri"/>
        <family val="2"/>
      </rPr>
      <t>gr</t>
    </r>
    <r>
      <rPr>
        <sz val="10"/>
        <rFont val="Calibri"/>
        <family val="2"/>
      </rPr>
      <t xml:space="preserve">  = 5,5 kW (0,9-6,5)</t>
    </r>
  </si>
  <si>
    <r>
      <t>N</t>
    </r>
    <r>
      <rPr>
        <vertAlign val="subscript"/>
        <sz val="10"/>
        <rFont val="Calibri"/>
        <family val="2"/>
      </rPr>
      <t>el</t>
    </r>
    <r>
      <rPr>
        <sz val="10"/>
        <rFont val="Calibri"/>
        <family val="2"/>
      </rPr>
      <t xml:space="preserve"> = 0,17 - 1,82 kW</t>
    </r>
  </si>
  <si>
    <t>COP = 3,62</t>
  </si>
  <si>
    <t>SCOP = 4,20</t>
  </si>
  <si>
    <r>
      <t>t</t>
    </r>
    <r>
      <rPr>
        <vertAlign val="subscript"/>
        <sz val="10"/>
        <rFont val="Calibri"/>
        <family val="2"/>
      </rPr>
      <t>ok</t>
    </r>
    <r>
      <rPr>
        <sz val="10"/>
        <rFont val="Calibri"/>
        <family val="2"/>
      </rPr>
      <t xml:space="preserve">  = 7°C ST</t>
    </r>
  </si>
  <si>
    <r>
      <t>t</t>
    </r>
    <r>
      <rPr>
        <vertAlign val="subscript"/>
        <sz val="10"/>
        <rFont val="Calibri"/>
        <family val="2"/>
      </rPr>
      <t>p</t>
    </r>
    <r>
      <rPr>
        <sz val="10"/>
        <rFont val="Calibri"/>
        <family val="2"/>
      </rPr>
      <t xml:space="preserve">   = 20°C ST</t>
    </r>
  </si>
  <si>
    <t>Protok zraka   = 348/750 m³/h</t>
  </si>
  <si>
    <t>Zvučni tlak = 25/43 dB(A)</t>
  </si>
  <si>
    <t>220-240V/1 ph + N/50 Hz</t>
  </si>
  <si>
    <t>Masa: 10 kg</t>
  </si>
  <si>
    <r>
      <t>Protok zraka   = 2040 m</t>
    </r>
    <r>
      <rPr>
        <vertAlign val="superscript"/>
        <sz val="10"/>
        <rFont val="Calibri"/>
        <family val="2"/>
      </rPr>
      <t>3</t>
    </r>
    <r>
      <rPr>
        <sz val="10"/>
        <rFont val="Calibri"/>
        <family val="2"/>
      </rPr>
      <t>/h</t>
    </r>
  </si>
  <si>
    <t>Zvučni tlak hl/gr= 49/52 dB(A)</t>
  </si>
  <si>
    <t>Masa = 38 kg</t>
  </si>
  <si>
    <t>Promjer cijevi = 12,7/6,35 mm</t>
  </si>
  <si>
    <t>Dozvoljena duljina cijevi max./min. = 20/2 m</t>
  </si>
  <si>
    <t>Dozvoljena visinska razlika = 10 m</t>
  </si>
  <si>
    <t>Područje rada u hlađenju = -15 / +46°C</t>
  </si>
  <si>
    <t>Područje rada u grijanju = -15 / +24°C</t>
  </si>
  <si>
    <t>Radna tvar R32</t>
  </si>
  <si>
    <t>Slijedećih dimezija:</t>
  </si>
  <si>
    <t xml:space="preserve">ø  6,35 mm    </t>
  </si>
  <si>
    <t xml:space="preserve">ø  12,7 mm     </t>
  </si>
  <si>
    <t>Dobava ovjesnog i konzolnog materijala za učvršćenje vanjske jedinice, unutarnje jedinice, predizoliranih bakrenih cijevi.( vijci, navojne šipke, obujmice, tiple i drugo )</t>
  </si>
  <si>
    <t>Ispuhivanje cijevnog razvoda te tlačna proba sa N2 (dušik) na 33 bara u trajanju 24 sati, vakumiranje cijevnog razvoda, s nadopunjavanjem ekološkog plina R32 prema uputama proizvođaća.</t>
  </si>
  <si>
    <t xml:space="preserve">Ugradnja el. kabla PPO 4 x 1,5 mm² za međuvezu unutarnje jedinice s vanjskom jedinicom.                           </t>
  </si>
  <si>
    <t>3.07</t>
  </si>
  <si>
    <t>Dobava i ugradnja PVC cijevi za odvod kondenzata iz unutarnje i vanjske jedinice klima uređaja. U cijenu uključiti spajanje na instalaciju sanitarne odvodnje.</t>
  </si>
  <si>
    <t>3.08</t>
  </si>
  <si>
    <t>Ispitivanje propusnosti odvoda kondenzata u trajanju od 24 sata</t>
  </si>
  <si>
    <t>3.09</t>
  </si>
  <si>
    <t>Dovoz materijala, uređaja i alata na gradilište te odvoz preostalog sa gradilišta u stavku uključiti izadu skela potrebnih pri montaži klima jedinica.</t>
  </si>
  <si>
    <t>3.10</t>
  </si>
  <si>
    <t>Puštanje u  pogon klima uređaja od strane ovlaštenog servisera  s izdavanjem potrebnih garancija i uputa za korištenje sustava hlađenja.</t>
  </si>
  <si>
    <t>3.11</t>
  </si>
  <si>
    <t>Bušenje zidova za prolaz cijevi kondenzata i rashladnog medija koje nisu obuhvačene građevinsko-obrtničkim radovima;.</t>
  </si>
  <si>
    <t>3.12</t>
  </si>
  <si>
    <t>Ispitivanje radne okoline, ispitivanje klima uređaja kao radnu opremu, mjerenje buke vanjske jedinice, sve od ovlaštene tvrtke, uz dobivanje izvešća o istima.</t>
  </si>
  <si>
    <t>3/ KLIMATIZACIJA, UKUPNO:</t>
  </si>
  <si>
    <t xml:space="preserve">                                                                  REKAPITULACIJA</t>
  </si>
  <si>
    <t>2/ GRIJANJE i PTV-a</t>
  </si>
  <si>
    <t xml:space="preserve">ventilator sa dvije brzine
    L= 75 / 90 (m³/h)
    N= 9 / 5 (W)
    I= 0,06 / 0,04 (A)
    230(V) / 50(Hz)
    Lp= 30 / 25 (dB(A)) na 3m
    masa: cca 1,8 (kg)
 - IP 45
 - ventilator će se spojiti na prekidač rasvjete
</t>
  </si>
  <si>
    <t xml:space="preserve">Dobava i ugradnja električne grijalice.
- opremljena izbornikom temperature za zaštitom od smrzavanja i elektronskim radnim termostatom
- IP 24 zaštita
- učin: 750 W; 230 V/1f
- dimenzije: cca 430 x 340 x 85 mm
</t>
  </si>
  <si>
    <t xml:space="preserve">Dobava i ugradnja električnog protočnog grijača vode.
- učin 3,5 kW; 230 V
- dimenzije. cca 132x187x80 mm
- ugradnja ispod umivaonika
</t>
  </si>
  <si>
    <t xml:space="preserve">Dobava i ugradnja kuhinjskog bojlera sa slavinom.
- učin 2,0 kW; 230 V
- dimenzije. 345x265x165 mm
- volumen spremnika 5 l
- el. priključak preko šuko-utikača
- limitator temperature
</t>
  </si>
  <si>
    <t>Unutarnja jedinica</t>
  </si>
  <si>
    <t>Vanjska jedinica</t>
  </si>
  <si>
    <t>Dimenzije v/š/d = cca 293/798/230 mm ±5%</t>
  </si>
  <si>
    <t>Dimenzije v/š/d = cca 550/780/290 mm ±5%</t>
  </si>
  <si>
    <t>Dobava i montaža vanjske jedinice mono split inverterskog split sustava, koji se sastoji od vanjske inverterske kompresorsko-kondenzatorske i unutarnje zidne jedinice i ima funkcije hlađenja, grijanja, odvlaživanja i recirkulacije zraka. Unutarnja jedinica za ugradnju visoko na zid opremljena je ventilatorom, izmjenjivačem topline za direktnu ekspanziju,  elektronikom, filterom zraka i svim drugim elementima potrebnim za zaštitu, kontrolu i regulaciju uređaja i temperature. Uz uređaj se isporučuje infracrveni daljinski upravljač</t>
  </si>
  <si>
    <t xml:space="preserve">Dobava i ugradnja bakrenih odmašćenih predizoliranih  cijevi s izolacijom debljine 6 mm otpornom na difuziju vodene pare i koeficijentom  µ 10000, otporne na temperaturu -80˚C/+115˚C. </t>
  </si>
  <si>
    <t>Dobava i ugradnja podžbuknog ugradbenog sifona -uređaj za sprečavanje neugodnih mirisa iz odvodnog sustava. 
Priključak za cijevi Ø32 mm. 
Skraćivanjem podesiva građevinska zaštita. Minimalna ugradna dubina je 60 mm.</t>
  </si>
  <si>
    <t>GRIJANJE, HLAĐENJE, VENTILACIJA</t>
  </si>
  <si>
    <t>GRAĐEVINSKO-OBRTNIČKIH I INSTALATERSKIH  RADOVA</t>
  </si>
  <si>
    <t>TROŠKOVNIK HIDROINSTALACIJA</t>
  </si>
  <si>
    <t>168/245+R</t>
  </si>
  <si>
    <t>209/160+R</t>
  </si>
  <si>
    <t>95/125+R</t>
  </si>
  <si>
    <t>95/80+R</t>
  </si>
  <si>
    <t>121/209</t>
  </si>
  <si>
    <t>104/209</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</si>
</sst>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Da&quot;;&quot;Da&quot;;&quot;Ne&quot;"/>
    <numFmt numFmtId="175" formatCode="&quot;Istinito&quot;;&quot;Istinito&quot;;&quot;Neistinito&quot;"/>
    <numFmt numFmtId="176" formatCode="&quot;Uključeno&quot;;&quot;Uključeno&quot;;&quot;Isključeno&quot;"/>
    <numFmt numFmtId="177" formatCode="[$€-2]\ #,##0.00_);[Red]\([$€-2]\ #,##0.00\)"/>
    <numFmt numFmtId="178" formatCode="&quot;True&quot;;&quot;True&quot;;&quot;False&quot;"/>
    <numFmt numFmtId="179" formatCode="[$¥€-2]\ #,##0.00_);[Red]\([$€-2]\ #,##0.00\)"/>
    <numFmt numFmtId="180" formatCode="&quot;Yes&quot;;&quot;Yes&quot;;&quot;No&quot;"/>
    <numFmt numFmtId="181" formatCode="&quot;On&quot;;&quot;On&quot;;&quot;Off&quot;"/>
    <numFmt numFmtId="182" formatCode="000,000"/>
    <numFmt numFmtId="183" formatCode="0,000"/>
    <numFmt numFmtId="184" formatCode="0.00;[Red]0.00"/>
    <numFmt numFmtId="185" formatCode="&quot;$&quot;#,##0.00"/>
    <numFmt numFmtId="186" formatCode="[$-409]d\ mmmm\,\ yyyy"/>
    <numFmt numFmtId="187" formatCode="[$-409]h:mm:ss\ AM/PM"/>
    <numFmt numFmtId="188" formatCode="#,##0.00\ [$kn-41A]"/>
    <numFmt numFmtId="189" formatCode="_-* #,##0.00\ [$€-1]_-;\-* #,##0.00\ [$€-1]_-;_-* &quot;-&quot;??\ [$€-1]_-;_-@_-"/>
    <numFmt numFmtId="190" formatCode="#,##0.00\ &quot;kn&quot;"/>
    <numFmt numFmtId="191" formatCode="#,##0.00\ [$€-1]"/>
    <numFmt numFmtId="192" formatCode="_([$€-2]\ * #,##0.00_);_([$€-2]\ * \(#,##0.00\);_([$€-2]\ * &quot;-&quot;??_);_(@_)"/>
  </numFmts>
  <fonts count="53">
    <font>
      <sz val="10"/>
      <name val="Arial"/>
      <family val="2"/>
    </font>
    <font>
      <sz val="8"/>
      <name val="Arial"/>
      <family val="2"/>
    </font>
    <font>
      <sz val="10"/>
      <name val="Calibri"/>
      <family val="2"/>
    </font>
    <font>
      <b/>
      <sz val="10"/>
      <name val="Calibri"/>
      <family val="2"/>
    </font>
    <font>
      <b/>
      <sz val="26"/>
      <color indexed="30"/>
      <name val="Calibri"/>
      <family val="2"/>
    </font>
    <font>
      <vertAlign val="superscript"/>
      <sz val="10"/>
      <name val="Calibri"/>
      <family val="2"/>
    </font>
    <font>
      <b/>
      <sz val="10"/>
      <name val="Arial"/>
      <family val="2"/>
    </font>
    <font>
      <b/>
      <u val="single"/>
      <sz val="10"/>
      <name val="Calibri"/>
      <family val="2"/>
    </font>
    <font>
      <sz val="7"/>
      <name val="Calibri"/>
      <family val="2"/>
    </font>
    <font>
      <vertAlign val="subscript"/>
      <sz val="10"/>
      <name val="Calibri"/>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2"/>
      <name val="Calibri"/>
      <family val="2"/>
    </font>
    <font>
      <u val="single"/>
      <sz val="10"/>
      <name val="Calibri"/>
      <family val="2"/>
    </font>
    <font>
      <sz val="11"/>
      <name val="Calibri"/>
      <family val="2"/>
    </font>
    <font>
      <b/>
      <sz val="11"/>
      <name val="Calibri"/>
      <family val="2"/>
    </font>
    <font>
      <b/>
      <sz val="14"/>
      <name val="Calibri"/>
      <family val="2"/>
    </font>
    <font>
      <sz val="12"/>
      <name val="Calibri"/>
      <family val="2"/>
    </font>
    <font>
      <sz val="8"/>
      <name val="Calibri"/>
      <family val="2"/>
    </font>
    <font>
      <b/>
      <sz val="8"/>
      <name val="Calibri"/>
      <family val="2"/>
    </font>
    <font>
      <b/>
      <sz val="26"/>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9"/>
        <bgColor indexed="64"/>
      </patternFill>
    </fill>
    <fill>
      <patternFill patternType="solid">
        <fgColor indexed="43"/>
        <bgColor indexed="64"/>
      </patternFill>
    </fill>
    <fill>
      <patternFill patternType="solid">
        <fgColor rgb="FFFBFB9D"/>
        <bgColor indexed="64"/>
      </patternFill>
    </fill>
    <fill>
      <patternFill patternType="solid">
        <fgColor indexed="50"/>
        <bgColor indexed="64"/>
      </patternFill>
    </fill>
    <fill>
      <patternFill patternType="solid">
        <fgColor indexed="22"/>
        <bgColor indexed="64"/>
      </patternFill>
    </fill>
    <fill>
      <patternFill patternType="solid">
        <fgColor rgb="FF92D050"/>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right/>
      <top/>
      <bottom style="double"/>
    </border>
    <border>
      <left/>
      <right/>
      <top style="medium"/>
      <bottom/>
    </border>
    <border>
      <left/>
      <right/>
      <top style="medium"/>
      <bottom style="mediu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style="thin"/>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0" borderId="0">
      <alignment/>
      <protection/>
    </xf>
    <xf numFmtId="0" fontId="0" fillId="20" borderId="1" applyNumberFormat="0" applyFont="0" applyAlignment="0" applyProtection="0"/>
    <xf numFmtId="0" fontId="38"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9" fillId="28" borderId="2" applyNumberFormat="0" applyAlignment="0" applyProtection="0"/>
    <xf numFmtId="0" fontId="40" fillId="28" borderId="3" applyNumberFormat="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NumberFormat="0" applyFont="0" applyFill="0" applyAlignment="0" applyProtection="0"/>
    <xf numFmtId="9" fontId="0" fillId="0" borderId="0" applyFill="0" applyBorder="0" applyAlignment="0" applyProtection="0"/>
    <xf numFmtId="0" fontId="47" fillId="0" borderId="7" applyNumberFormat="0" applyFill="0" applyAlignment="0" applyProtection="0"/>
    <xf numFmtId="0" fontId="48" fillId="31" borderId="8"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2" borderId="3" applyNumberFormat="0" applyAlignment="0" applyProtection="0"/>
    <xf numFmtId="44" fontId="0" fillId="0" borderId="0" applyFill="0" applyBorder="0" applyAlignment="0" applyProtection="0"/>
    <xf numFmtId="42" fontId="0" fillId="0" borderId="0" applyFill="0" applyBorder="0" applyAlignment="0" applyProtection="0"/>
    <xf numFmtId="165" fontId="0" fillId="0" borderId="0" applyFill="0" applyBorder="0" applyAlignment="0" applyProtection="0"/>
    <xf numFmtId="164" fontId="0" fillId="0" borderId="0" applyFill="0" applyBorder="0" applyAlignment="0" applyProtection="0"/>
  </cellStyleXfs>
  <cellXfs count="414">
    <xf numFmtId="0" fontId="0" fillId="0" borderId="0" xfId="0" applyAlignment="1">
      <alignment/>
    </xf>
    <xf numFmtId="0" fontId="2" fillId="0" borderId="0" xfId="0" applyFont="1" applyAlignment="1">
      <alignment horizontal="left" vertical="top"/>
    </xf>
    <xf numFmtId="0" fontId="2" fillId="0" borderId="0" xfId="0" applyFont="1" applyBorder="1" applyAlignment="1">
      <alignment horizontal="left" vertical="top"/>
    </xf>
    <xf numFmtId="49" fontId="2" fillId="0" borderId="0" xfId="0" applyNumberFormat="1" applyFont="1" applyBorder="1" applyAlignment="1">
      <alignment horizontal="left" vertical="top"/>
    </xf>
    <xf numFmtId="0" fontId="2" fillId="0" borderId="0" xfId="0" applyNumberFormat="1" applyFont="1" applyFill="1" applyBorder="1" applyAlignment="1">
      <alignment/>
    </xf>
    <xf numFmtId="4" fontId="3" fillId="0" borderId="0" xfId="0" applyNumberFormat="1" applyFont="1" applyFill="1" applyBorder="1" applyAlignment="1">
      <alignment/>
    </xf>
    <xf numFmtId="0" fontId="3" fillId="33" borderId="0" xfId="0" applyNumberFormat="1" applyFont="1" applyFill="1" applyBorder="1" applyAlignment="1">
      <alignment wrapText="1"/>
    </xf>
    <xf numFmtId="4" fontId="3" fillId="33" borderId="0" xfId="0" applyNumberFormat="1" applyFont="1" applyFill="1" applyBorder="1" applyAlignment="1">
      <alignment wrapText="1"/>
    </xf>
    <xf numFmtId="0" fontId="2" fillId="33" borderId="0" xfId="0" applyNumberFormat="1" applyFont="1" applyFill="1" applyBorder="1" applyAlignment="1">
      <alignment/>
    </xf>
    <xf numFmtId="0" fontId="2" fillId="0" borderId="0" xfId="0" applyNumberFormat="1" applyFont="1" applyFill="1" applyBorder="1" applyAlignment="1">
      <alignment wrapText="1"/>
    </xf>
    <xf numFmtId="4" fontId="3" fillId="0" borderId="0" xfId="0" applyNumberFormat="1" applyFont="1" applyFill="1" applyBorder="1" applyAlignment="1">
      <alignment wrapText="1"/>
    </xf>
    <xf numFmtId="0" fontId="2" fillId="0" borderId="0" xfId="0" applyFont="1" applyFill="1" applyBorder="1" applyAlignment="1">
      <alignment wrapText="1"/>
    </xf>
    <xf numFmtId="0" fontId="3" fillId="0" borderId="0" xfId="0" applyFont="1" applyFill="1" applyBorder="1" applyAlignment="1">
      <alignment wrapText="1"/>
    </xf>
    <xf numFmtId="0" fontId="2" fillId="0" borderId="10" xfId="0" applyNumberFormat="1" applyFont="1" applyFill="1" applyBorder="1" applyAlignment="1">
      <alignment wrapText="1"/>
    </xf>
    <xf numFmtId="4" fontId="3" fillId="0" borderId="10" xfId="0" applyNumberFormat="1" applyFont="1" applyFill="1" applyBorder="1" applyAlignment="1">
      <alignment wrapText="1"/>
    </xf>
    <xf numFmtId="0" fontId="3" fillId="33" borderId="0" xfId="42" applyNumberFormat="1" applyFont="1" applyFill="1" applyBorder="1" applyAlignment="1">
      <alignment wrapText="1"/>
    </xf>
    <xf numFmtId="4" fontId="3" fillId="33" borderId="0" xfId="42" applyNumberFormat="1" applyFont="1" applyFill="1" applyBorder="1" applyAlignment="1">
      <alignment wrapText="1"/>
    </xf>
    <xf numFmtId="0" fontId="2" fillId="0" borderId="1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xf>
    <xf numFmtId="0" fontId="2" fillId="0" borderId="10" xfId="0" applyNumberFormat="1"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Alignment="1">
      <alignment horizontal="left" vertical="top" wrapText="1"/>
    </xf>
    <xf numFmtId="0" fontId="2" fillId="34" borderId="0" xfId="0" applyNumberFormat="1" applyFont="1" applyFill="1" applyBorder="1" applyAlignment="1">
      <alignment/>
    </xf>
    <xf numFmtId="4" fontId="3" fillId="34" borderId="0" xfId="0" applyNumberFormat="1" applyFont="1" applyFill="1" applyBorder="1" applyAlignment="1">
      <alignment/>
    </xf>
    <xf numFmtId="0" fontId="3" fillId="0" borderId="0" xfId="0"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3" fillId="0" borderId="0" xfId="0" applyNumberFormat="1" applyFont="1" applyFill="1" applyBorder="1" applyAlignment="1">
      <alignment/>
    </xf>
    <xf numFmtId="0" fontId="2" fillId="0" borderId="0" xfId="0" applyFont="1" applyAlignment="1">
      <alignment horizontal="left" vertical="top" wrapText="1"/>
    </xf>
    <xf numFmtId="0" fontId="2" fillId="0" borderId="0" xfId="0" applyFont="1" applyAlignment="1">
      <alignment horizontal="justify" vertical="top" wrapText="1"/>
    </xf>
    <xf numFmtId="4" fontId="3" fillId="0" borderId="0" xfId="0" applyNumberFormat="1" applyFont="1" applyFill="1" applyAlignment="1">
      <alignment horizontal="right" vertical="top" wrapText="1"/>
    </xf>
    <xf numFmtId="0" fontId="3" fillId="0" borderId="0" xfId="0" applyNumberFormat="1" applyFont="1" applyFill="1" applyBorder="1" applyAlignment="1">
      <alignment horizontal="left" vertical="top" wrapText="1"/>
    </xf>
    <xf numFmtId="0" fontId="2" fillId="0" borderId="0" xfId="0" applyNumberFormat="1" applyFont="1" applyFill="1" applyBorder="1" applyAlignment="1">
      <alignment vertical="top" wrapText="1"/>
    </xf>
    <xf numFmtId="0" fontId="2" fillId="10" borderId="0" xfId="0" applyNumberFormat="1" applyFont="1" applyFill="1" applyBorder="1" applyAlignment="1">
      <alignment wrapText="1"/>
    </xf>
    <xf numFmtId="4" fontId="3" fillId="10" borderId="0" xfId="0" applyNumberFormat="1" applyFont="1" applyFill="1" applyBorder="1" applyAlignment="1">
      <alignment wrapText="1"/>
    </xf>
    <xf numFmtId="0" fontId="3" fillId="24" borderId="0" xfId="0" applyNumberFormat="1" applyFont="1" applyFill="1" applyBorder="1" applyAlignment="1">
      <alignment wrapText="1"/>
    </xf>
    <xf numFmtId="4" fontId="3" fillId="24" borderId="0" xfId="0" applyNumberFormat="1" applyFont="1" applyFill="1" applyBorder="1" applyAlignment="1">
      <alignment wrapText="1"/>
    </xf>
    <xf numFmtId="0" fontId="27" fillId="0" borderId="0" xfId="0" applyNumberFormat="1" applyFont="1" applyFill="1" applyBorder="1" applyAlignment="1">
      <alignment horizontal="left" vertical="top" wrapText="1"/>
    </xf>
    <xf numFmtId="0" fontId="2" fillId="0" borderId="10" xfId="0" applyNumberFormat="1" applyFont="1" applyFill="1" applyBorder="1" applyAlignment="1">
      <alignment/>
    </xf>
    <xf numFmtId="0" fontId="2" fillId="10" borderId="0" xfId="0" applyNumberFormat="1" applyFont="1" applyFill="1" applyBorder="1" applyAlignment="1">
      <alignment/>
    </xf>
    <xf numFmtId="0" fontId="3" fillId="10" borderId="0" xfId="0" applyNumberFormat="1" applyFont="1" applyFill="1" applyBorder="1" applyAlignment="1">
      <alignment/>
    </xf>
    <xf numFmtId="2" fontId="3" fillId="0" borderId="0" xfId="0" applyNumberFormat="1" applyFont="1" applyFill="1" applyBorder="1" applyAlignment="1">
      <alignment wrapText="1"/>
    </xf>
    <xf numFmtId="2" fontId="3" fillId="0" borderId="10" xfId="0" applyNumberFormat="1" applyFont="1" applyFill="1" applyBorder="1" applyAlignment="1">
      <alignment wrapText="1"/>
    </xf>
    <xf numFmtId="0" fontId="2" fillId="0" borderId="11" xfId="0" applyNumberFormat="1" applyFont="1" applyFill="1" applyBorder="1" applyAlignment="1">
      <alignment horizontal="left" vertical="top"/>
    </xf>
    <xf numFmtId="0" fontId="2" fillId="0" borderId="11" xfId="0" applyNumberFormat="1" applyFont="1" applyFill="1" applyBorder="1" applyAlignment="1">
      <alignment/>
    </xf>
    <xf numFmtId="0" fontId="28" fillId="0" borderId="10" xfId="0" applyNumberFormat="1" applyFont="1" applyFill="1" applyBorder="1" applyAlignment="1">
      <alignment/>
    </xf>
    <xf numFmtId="0" fontId="2" fillId="35" borderId="0" xfId="0" applyNumberFormat="1" applyFont="1" applyFill="1" applyBorder="1" applyAlignment="1">
      <alignment/>
    </xf>
    <xf numFmtId="4" fontId="3" fillId="35" borderId="0" xfId="0" applyNumberFormat="1" applyFont="1" applyFill="1" applyBorder="1" applyAlignment="1">
      <alignment/>
    </xf>
    <xf numFmtId="0" fontId="29" fillId="0" borderId="0" xfId="0" applyNumberFormat="1" applyFont="1" applyFill="1" applyBorder="1" applyAlignment="1">
      <alignment vertical="top"/>
    </xf>
    <xf numFmtId="0" fontId="29" fillId="0" borderId="0" xfId="0" applyNumberFormat="1" applyFont="1" applyFill="1" applyBorder="1" applyAlignment="1">
      <alignment/>
    </xf>
    <xf numFmtId="4" fontId="30" fillId="0" borderId="0" xfId="0" applyNumberFormat="1" applyFont="1" applyFill="1" applyBorder="1" applyAlignment="1">
      <alignment/>
    </xf>
    <xf numFmtId="0" fontId="29" fillId="0" borderId="0" xfId="0" applyFont="1" applyFill="1" applyBorder="1" applyAlignment="1">
      <alignment/>
    </xf>
    <xf numFmtId="0" fontId="27" fillId="24" borderId="0" xfId="0" applyNumberFormat="1" applyFont="1" applyFill="1" applyBorder="1" applyAlignment="1">
      <alignment horizontal="left" vertical="top" wrapText="1"/>
    </xf>
    <xf numFmtId="0" fontId="3" fillId="0" borderId="0" xfId="0" applyFont="1" applyBorder="1" applyAlignment="1">
      <alignment horizontal="left" vertical="top" wrapText="1"/>
    </xf>
    <xf numFmtId="49" fontId="3" fillId="0" borderId="0" xfId="0" applyNumberFormat="1" applyFont="1" applyBorder="1" applyAlignment="1">
      <alignment horizontal="left" vertical="top"/>
    </xf>
    <xf numFmtId="0" fontId="3" fillId="0" borderId="0" xfId="0" applyFont="1" applyBorder="1" applyAlignment="1">
      <alignment horizontal="left" vertical="top"/>
    </xf>
    <xf numFmtId="0" fontId="31" fillId="0" borderId="0" xfId="0" applyFont="1" applyBorder="1" applyAlignment="1">
      <alignment horizontal="left" vertical="top" wrapText="1"/>
    </xf>
    <xf numFmtId="0" fontId="3" fillId="10" borderId="0" xfId="0" applyNumberFormat="1" applyFont="1" applyFill="1" applyBorder="1" applyAlignment="1">
      <alignment wrapText="1"/>
    </xf>
    <xf numFmtId="189" fontId="3" fillId="34" borderId="0" xfId="0" applyNumberFormat="1" applyFont="1" applyFill="1" applyBorder="1" applyAlignment="1">
      <alignment/>
    </xf>
    <xf numFmtId="189" fontId="3" fillId="33" borderId="0" xfId="0" applyNumberFormat="1" applyFont="1" applyFill="1" applyBorder="1" applyAlignment="1">
      <alignment/>
    </xf>
    <xf numFmtId="189" fontId="3" fillId="0" borderId="0" xfId="0" applyNumberFormat="1" applyFont="1" applyFill="1" applyBorder="1" applyAlignment="1">
      <alignment/>
    </xf>
    <xf numFmtId="189" fontId="3" fillId="0" borderId="0" xfId="0" applyNumberFormat="1" applyFont="1" applyFill="1" applyBorder="1" applyAlignment="1">
      <alignment wrapText="1"/>
    </xf>
    <xf numFmtId="189" fontId="3" fillId="0" borderId="10" xfId="0" applyNumberFormat="1" applyFont="1" applyFill="1" applyBorder="1" applyAlignment="1">
      <alignment/>
    </xf>
    <xf numFmtId="189" fontId="3" fillId="0" borderId="0" xfId="0" applyNumberFormat="1" applyFont="1" applyFill="1" applyBorder="1" applyAlignment="1">
      <alignment horizontal="left" vertical="top" wrapText="1"/>
    </xf>
    <xf numFmtId="189" fontId="3" fillId="33" borderId="0" xfId="42" applyNumberFormat="1" applyFont="1" applyFill="1" applyBorder="1" applyAlignment="1">
      <alignment/>
    </xf>
    <xf numFmtId="189" fontId="3" fillId="10" borderId="0" xfId="0" applyNumberFormat="1" applyFont="1" applyFill="1" applyBorder="1" applyAlignment="1">
      <alignment/>
    </xf>
    <xf numFmtId="189" fontId="3" fillId="24" borderId="0" xfId="0" applyNumberFormat="1" applyFont="1" applyFill="1" applyBorder="1" applyAlignment="1">
      <alignment/>
    </xf>
    <xf numFmtId="189" fontId="3" fillId="0" borderId="10" xfId="0" applyNumberFormat="1" applyFont="1" applyFill="1" applyBorder="1" applyAlignment="1">
      <alignment wrapText="1"/>
    </xf>
    <xf numFmtId="189" fontId="3" fillId="35" borderId="0" xfId="0" applyNumberFormat="1" applyFont="1" applyFill="1" applyBorder="1" applyAlignment="1">
      <alignment/>
    </xf>
    <xf numFmtId="189" fontId="3" fillId="0" borderId="11" xfId="0" applyNumberFormat="1" applyFont="1" applyFill="1" applyBorder="1" applyAlignment="1">
      <alignment/>
    </xf>
    <xf numFmtId="189" fontId="2" fillId="0" borderId="0" xfId="0" applyNumberFormat="1" applyFont="1" applyFill="1" applyBorder="1" applyAlignment="1">
      <alignment/>
    </xf>
    <xf numFmtId="189" fontId="2" fillId="34" borderId="0" xfId="0" applyNumberFormat="1" applyFont="1" applyFill="1" applyBorder="1" applyAlignment="1">
      <alignment/>
    </xf>
    <xf numFmtId="189" fontId="2" fillId="33" borderId="0" xfId="0" applyNumberFormat="1" applyFont="1" applyFill="1" applyBorder="1" applyAlignment="1">
      <alignment/>
    </xf>
    <xf numFmtId="189" fontId="2" fillId="0" borderId="0" xfId="0" applyNumberFormat="1" applyFont="1" applyFill="1" applyBorder="1" applyAlignment="1">
      <alignment wrapText="1"/>
    </xf>
    <xf numFmtId="189" fontId="2" fillId="0" borderId="10" xfId="0" applyNumberFormat="1" applyFont="1" applyFill="1" applyBorder="1" applyAlignment="1">
      <alignment/>
    </xf>
    <xf numFmtId="189" fontId="2" fillId="0" borderId="0" xfId="0" applyNumberFormat="1" applyFont="1" applyFill="1" applyBorder="1" applyAlignment="1">
      <alignment horizontal="left" vertical="top" wrapText="1"/>
    </xf>
    <xf numFmtId="189" fontId="2" fillId="10" borderId="0" xfId="0" applyNumberFormat="1" applyFont="1" applyFill="1" applyBorder="1" applyAlignment="1">
      <alignment/>
    </xf>
    <xf numFmtId="189" fontId="2" fillId="0" borderId="10" xfId="0" applyNumberFormat="1" applyFont="1" applyFill="1" applyBorder="1" applyAlignment="1">
      <alignment wrapText="1"/>
    </xf>
    <xf numFmtId="189" fontId="2" fillId="35" borderId="0" xfId="0" applyNumberFormat="1" applyFont="1" applyFill="1" applyBorder="1" applyAlignment="1">
      <alignment/>
    </xf>
    <xf numFmtId="189" fontId="2" fillId="0" borderId="11" xfId="0" applyNumberFormat="1" applyFont="1" applyFill="1" applyBorder="1" applyAlignment="1">
      <alignment/>
    </xf>
    <xf numFmtId="189" fontId="30" fillId="0" borderId="0" xfId="0" applyNumberFormat="1" applyFont="1" applyFill="1" applyBorder="1" applyAlignment="1">
      <alignment/>
    </xf>
    <xf numFmtId="0" fontId="3" fillId="0" borderId="0" xfId="0" applyFont="1" applyAlignment="1">
      <alignment horizontal="left" vertical="top" wrapText="1"/>
    </xf>
    <xf numFmtId="49"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left" vertical="top"/>
    </xf>
    <xf numFmtId="49" fontId="3" fillId="0"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49" fontId="30" fillId="33" borderId="0" xfId="0" applyNumberFormat="1" applyFont="1" applyFill="1" applyBorder="1" applyAlignment="1">
      <alignment horizontal="left" vertical="top" wrapText="1"/>
    </xf>
    <xf numFmtId="0" fontId="30" fillId="33" borderId="0" xfId="0" applyNumberFormat="1" applyFont="1" applyFill="1" applyBorder="1" applyAlignment="1">
      <alignment horizontal="left" vertical="top" wrapText="1"/>
    </xf>
    <xf numFmtId="49" fontId="30" fillId="10" borderId="0" xfId="0" applyNumberFormat="1" applyFont="1" applyFill="1" applyBorder="1" applyAlignment="1">
      <alignment horizontal="left" vertical="top" wrapText="1"/>
    </xf>
    <xf numFmtId="0" fontId="30" fillId="10" borderId="0" xfId="0" applyNumberFormat="1" applyFont="1" applyFill="1" applyBorder="1" applyAlignment="1">
      <alignment horizontal="left" vertical="top" wrapText="1"/>
    </xf>
    <xf numFmtId="49" fontId="27" fillId="24" borderId="0" xfId="0" applyNumberFormat="1" applyFont="1" applyFill="1" applyBorder="1" applyAlignment="1">
      <alignment horizontal="left" vertical="top" wrapText="1"/>
    </xf>
    <xf numFmtId="0" fontId="2" fillId="0" borderId="0" xfId="0" applyFont="1" applyAlignment="1">
      <alignment vertical="top" wrapText="1"/>
    </xf>
    <xf numFmtId="49" fontId="3" fillId="0" borderId="0" xfId="0" applyNumberFormat="1"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wrapText="1"/>
    </xf>
    <xf numFmtId="191" fontId="2" fillId="0" borderId="0" xfId="0" applyNumberFormat="1" applyFont="1" applyAlignment="1">
      <alignment wrapText="1"/>
    </xf>
    <xf numFmtId="191" fontId="3" fillId="0" borderId="0" xfId="0" applyNumberFormat="1" applyFont="1" applyAlignment="1">
      <alignment wrapText="1"/>
    </xf>
    <xf numFmtId="0" fontId="2" fillId="0" borderId="0" xfId="0" applyFont="1" applyAlignment="1">
      <alignment/>
    </xf>
    <xf numFmtId="0" fontId="3" fillId="0" borderId="0" xfId="0" applyFont="1" applyAlignment="1">
      <alignment/>
    </xf>
    <xf numFmtId="2" fontId="3" fillId="0" borderId="0" xfId="0" applyNumberFormat="1" applyFont="1" applyAlignment="1">
      <alignment wrapText="1"/>
    </xf>
    <xf numFmtId="191" fontId="3" fillId="0" borderId="0" xfId="0" applyNumberFormat="1" applyFont="1" applyAlignment="1">
      <alignment/>
    </xf>
    <xf numFmtId="191" fontId="2" fillId="0" borderId="0" xfId="0" applyNumberFormat="1" applyFont="1" applyAlignment="1">
      <alignment/>
    </xf>
    <xf numFmtId="0" fontId="3" fillId="0" borderId="0" xfId="0" applyFont="1" applyAlignment="1">
      <alignment vertical="top" wrapText="1"/>
    </xf>
    <xf numFmtId="0" fontId="30" fillId="10" borderId="0" xfId="0" applyNumberFormat="1" applyFont="1" applyFill="1" applyBorder="1" applyAlignment="1">
      <alignment horizontal="left" vertical="top"/>
    </xf>
    <xf numFmtId="49" fontId="30" fillId="33" borderId="0" xfId="42" applyNumberFormat="1" applyFont="1" applyFill="1" applyBorder="1" applyAlignment="1">
      <alignment horizontal="left" vertical="top" wrapText="1"/>
    </xf>
    <xf numFmtId="0" fontId="30" fillId="33" borderId="0" xfId="42" applyNumberFormat="1" applyFont="1" applyFill="1" applyBorder="1" applyAlignment="1">
      <alignment horizontal="left" vertical="top" wrapText="1"/>
    </xf>
    <xf numFmtId="0" fontId="2" fillId="0" borderId="0" xfId="0" applyFont="1" applyFill="1" applyBorder="1" applyAlignment="1">
      <alignment horizontal="left" wrapText="1"/>
    </xf>
    <xf numFmtId="0" fontId="2" fillId="0" borderId="0" xfId="0" applyFont="1" applyAlignment="1">
      <alignment horizontal="left" vertical="top" wrapText="1" shrinkToFit="1"/>
    </xf>
    <xf numFmtId="0" fontId="27" fillId="35" borderId="0" xfId="0" applyNumberFormat="1" applyFont="1" applyFill="1" applyBorder="1" applyAlignment="1">
      <alignment horizontal="left" vertical="top"/>
    </xf>
    <xf numFmtId="0" fontId="30" fillId="34" borderId="0" xfId="0" applyNumberFormat="1" applyFont="1" applyFill="1" applyBorder="1" applyAlignment="1">
      <alignment horizontal="left" vertical="top"/>
    </xf>
    <xf numFmtId="0" fontId="3" fillId="0" borderId="0" xfId="0" applyFont="1" applyAlignment="1">
      <alignment horizontal="right" vertical="top"/>
    </xf>
    <xf numFmtId="0" fontId="2" fillId="0" borderId="0" xfId="0" applyFont="1" applyAlignment="1">
      <alignment vertical="top"/>
    </xf>
    <xf numFmtId="0" fontId="3" fillId="0" borderId="0" xfId="0" applyFont="1" applyAlignment="1">
      <alignment vertical="top"/>
    </xf>
    <xf numFmtId="0" fontId="31" fillId="18" borderId="0" xfId="0" applyFont="1" applyFill="1" applyAlignment="1">
      <alignment vertical="top"/>
    </xf>
    <xf numFmtId="0" fontId="3" fillId="18" borderId="0" xfId="0" applyFont="1" applyFill="1" applyAlignment="1">
      <alignment vertical="top"/>
    </xf>
    <xf numFmtId="0" fontId="27" fillId="0" borderId="0" xfId="0" applyFont="1" applyAlignment="1">
      <alignment vertical="top" wrapText="1"/>
    </xf>
    <xf numFmtId="2" fontId="2" fillId="0" borderId="0" xfId="0" applyNumberFormat="1" applyFont="1" applyAlignment="1">
      <alignment vertical="top"/>
    </xf>
    <xf numFmtId="4" fontId="2" fillId="0" borderId="0" xfId="0" applyNumberFormat="1" applyFont="1" applyAlignment="1">
      <alignment vertical="top"/>
    </xf>
    <xf numFmtId="4" fontId="3" fillId="0" borderId="0" xfId="0" applyNumberFormat="1" applyFont="1" applyAlignment="1">
      <alignment vertical="top"/>
    </xf>
    <xf numFmtId="0" fontId="2" fillId="0" borderId="10" xfId="0" applyFont="1" applyBorder="1" applyAlignment="1">
      <alignment vertical="top" wrapText="1"/>
    </xf>
    <xf numFmtId="0" fontId="2" fillId="0" borderId="10" xfId="0" applyFont="1" applyBorder="1" applyAlignment="1">
      <alignment vertical="top"/>
    </xf>
    <xf numFmtId="2" fontId="2" fillId="0" borderId="10" xfId="0" applyNumberFormat="1" applyFont="1" applyBorder="1" applyAlignment="1">
      <alignment vertical="top"/>
    </xf>
    <xf numFmtId="4" fontId="2" fillId="0" borderId="10" xfId="0" applyNumberFormat="1" applyFont="1" applyBorder="1" applyAlignment="1">
      <alignment vertical="top"/>
    </xf>
    <xf numFmtId="4" fontId="3" fillId="0" borderId="10" xfId="0" applyNumberFormat="1" applyFont="1" applyBorder="1" applyAlignment="1">
      <alignment vertical="top"/>
    </xf>
    <xf numFmtId="0" fontId="27" fillId="18" borderId="0" xfId="0" applyFont="1" applyFill="1" applyAlignment="1">
      <alignment vertical="top" wrapText="1"/>
    </xf>
    <xf numFmtId="0" fontId="32" fillId="18" borderId="0" xfId="0" applyFont="1" applyFill="1" applyAlignment="1">
      <alignment vertical="top"/>
    </xf>
    <xf numFmtId="2" fontId="32" fillId="18" borderId="0" xfId="0" applyNumberFormat="1" applyFont="1" applyFill="1" applyAlignment="1">
      <alignment vertical="top"/>
    </xf>
    <xf numFmtId="4" fontId="27" fillId="18" borderId="0" xfId="0" applyNumberFormat="1" applyFont="1" applyFill="1" applyAlignment="1">
      <alignment vertical="top"/>
    </xf>
    <xf numFmtId="0" fontId="3" fillId="6" borderId="0" xfId="0" applyFont="1" applyFill="1" applyAlignment="1">
      <alignment vertical="top" wrapText="1"/>
    </xf>
    <xf numFmtId="0" fontId="2" fillId="6" borderId="0" xfId="0" applyFont="1" applyFill="1" applyAlignment="1">
      <alignment vertical="top"/>
    </xf>
    <xf numFmtId="2" fontId="2" fillId="6" borderId="0" xfId="0" applyNumberFormat="1" applyFont="1" applyFill="1" applyAlignment="1">
      <alignment vertical="top"/>
    </xf>
    <xf numFmtId="4" fontId="3" fillId="6" borderId="0" xfId="0" applyNumberFormat="1" applyFont="1" applyFill="1" applyAlignment="1">
      <alignment vertical="top"/>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2" fontId="2" fillId="0" borderId="0" xfId="0" applyNumberFormat="1" applyFont="1" applyAlignment="1" applyProtection="1">
      <alignment vertical="top"/>
      <protection locked="0"/>
    </xf>
    <xf numFmtId="0" fontId="2" fillId="0" borderId="0" xfId="0" applyFont="1" applyAlignment="1">
      <alignment vertical="top" wrapText="1"/>
    </xf>
    <xf numFmtId="165" fontId="2" fillId="0" borderId="0" xfId="64" applyFont="1" applyAlignment="1" applyProtection="1">
      <alignment vertical="top" wrapText="1"/>
      <protection locked="0"/>
    </xf>
    <xf numFmtId="1" fontId="2" fillId="0" borderId="0" xfId="0" applyNumberFormat="1" applyFont="1" applyAlignment="1" applyProtection="1">
      <alignment vertical="top"/>
      <protection locked="0"/>
    </xf>
    <xf numFmtId="0" fontId="27" fillId="18" borderId="0" xfId="0" applyFont="1" applyFill="1" applyAlignment="1">
      <alignment vertical="top"/>
    </xf>
    <xf numFmtId="0" fontId="3" fillId="0" borderId="10" xfId="0" applyFont="1" applyBorder="1" applyAlignment="1">
      <alignment vertical="top"/>
    </xf>
    <xf numFmtId="0" fontId="3" fillId="0" borderId="10" xfId="0" applyFont="1" applyBorder="1" applyAlignment="1">
      <alignment vertical="top" wrapText="1"/>
    </xf>
    <xf numFmtId="0" fontId="30" fillId="0" borderId="0" xfId="0" applyFont="1" applyAlignment="1">
      <alignment vertical="top" wrapText="1"/>
    </xf>
    <xf numFmtId="0" fontId="29" fillId="0" borderId="0" xfId="0" applyFont="1" applyAlignment="1">
      <alignment vertical="top"/>
    </xf>
    <xf numFmtId="0" fontId="30" fillId="0" borderId="0" xfId="0" applyFont="1" applyAlignment="1">
      <alignment vertical="top"/>
    </xf>
    <xf numFmtId="0" fontId="6" fillId="0" borderId="0" xfId="0" applyFont="1" applyAlignment="1">
      <alignment vertical="top"/>
    </xf>
    <xf numFmtId="190" fontId="30" fillId="0" borderId="0" xfId="0" applyNumberFormat="1" applyFont="1" applyAlignment="1">
      <alignment vertical="top"/>
    </xf>
    <xf numFmtId="190" fontId="6" fillId="0" borderId="0" xfId="0" applyNumberFormat="1" applyFont="1" applyAlignment="1">
      <alignment vertical="top"/>
    </xf>
    <xf numFmtId="2" fontId="3" fillId="0" borderId="0" xfId="0" applyNumberFormat="1" applyFont="1" applyAlignment="1">
      <alignment horizontal="left" vertical="top"/>
    </xf>
    <xf numFmtId="2" fontId="3" fillId="18" borderId="0" xfId="0" applyNumberFormat="1" applyFont="1" applyFill="1" applyAlignment="1">
      <alignment horizontal="left" vertical="top"/>
    </xf>
    <xf numFmtId="2" fontId="27" fillId="18" borderId="0" xfId="0" applyNumberFormat="1" applyFont="1" applyFill="1" applyAlignment="1">
      <alignment horizontal="left" vertical="top"/>
    </xf>
    <xf numFmtId="0" fontId="0" fillId="0" borderId="0" xfId="0" applyFont="1" applyAlignment="1">
      <alignment/>
    </xf>
    <xf numFmtId="2" fontId="30" fillId="12" borderId="0" xfId="0" applyNumberFormat="1" applyFont="1" applyFill="1" applyAlignment="1">
      <alignment horizontal="left" vertical="top"/>
    </xf>
    <xf numFmtId="0" fontId="30" fillId="12" borderId="0" xfId="0" applyFont="1" applyFill="1" applyAlignment="1">
      <alignment vertical="top" wrapText="1"/>
    </xf>
    <xf numFmtId="0" fontId="29" fillId="12" borderId="0" xfId="0" applyFont="1" applyFill="1" applyAlignment="1">
      <alignment vertical="top"/>
    </xf>
    <xf numFmtId="2" fontId="29" fillId="12" borderId="0" xfId="0" applyNumberFormat="1" applyFont="1" applyFill="1" applyAlignment="1">
      <alignment vertical="top"/>
    </xf>
    <xf numFmtId="0" fontId="30" fillId="12" borderId="0" xfId="0" applyFont="1" applyFill="1" applyAlignment="1">
      <alignment vertical="top"/>
    </xf>
    <xf numFmtId="2" fontId="30" fillId="6" borderId="0" xfId="0" applyNumberFormat="1" applyFont="1" applyFill="1" applyAlignment="1">
      <alignment horizontal="left" vertical="top"/>
    </xf>
    <xf numFmtId="0" fontId="30" fillId="6" borderId="0" xfId="0" applyFont="1" applyFill="1" applyAlignment="1">
      <alignment vertical="top" wrapText="1"/>
    </xf>
    <xf numFmtId="0" fontId="29" fillId="6" borderId="0" xfId="0" applyFont="1" applyFill="1" applyAlignment="1">
      <alignment vertical="top"/>
    </xf>
    <xf numFmtId="2" fontId="29" fillId="6" borderId="0" xfId="0" applyNumberFormat="1" applyFont="1" applyFill="1" applyAlignment="1">
      <alignment vertical="top"/>
    </xf>
    <xf numFmtId="4" fontId="30" fillId="6" borderId="0" xfId="0" applyNumberFormat="1" applyFont="1" applyFill="1" applyAlignment="1">
      <alignment vertical="top"/>
    </xf>
    <xf numFmtId="2" fontId="3" fillId="6" borderId="0" xfId="0" applyNumberFormat="1" applyFont="1" applyFill="1" applyAlignment="1">
      <alignment horizontal="left" vertical="top"/>
    </xf>
    <xf numFmtId="2" fontId="3" fillId="0" borderId="0" xfId="0" applyNumberFormat="1" applyFont="1" applyAlignment="1" applyProtection="1">
      <alignment horizontal="left" vertical="top"/>
      <protection locked="0"/>
    </xf>
    <xf numFmtId="0" fontId="0" fillId="0" borderId="0" xfId="0" applyFont="1" applyAlignment="1">
      <alignment vertical="top"/>
    </xf>
    <xf numFmtId="2" fontId="3" fillId="0" borderId="0" xfId="0" applyNumberFormat="1" applyFont="1" applyAlignment="1" applyProtection="1">
      <alignment horizontal="right" vertical="top"/>
      <protection locked="0"/>
    </xf>
    <xf numFmtId="2" fontId="3" fillId="0" borderId="0" xfId="0" applyNumberFormat="1" applyFont="1" applyAlignment="1">
      <alignment horizontal="right" vertical="top"/>
    </xf>
    <xf numFmtId="190" fontId="0" fillId="0" borderId="0" xfId="0" applyNumberFormat="1" applyFont="1" applyAlignment="1">
      <alignment/>
    </xf>
    <xf numFmtId="0" fontId="2" fillId="0" borderId="0" xfId="0" applyNumberFormat="1" applyFont="1" applyFill="1" applyBorder="1" applyAlignment="1">
      <alignment horizontal="left" vertical="top" wrapText="1"/>
    </xf>
    <xf numFmtId="0" fontId="3" fillId="0" borderId="0" xfId="0" applyFont="1" applyAlignment="1">
      <alignment wrapText="1"/>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wrapText="1"/>
    </xf>
    <xf numFmtId="0" fontId="2" fillId="0" borderId="0" xfId="0" applyFont="1" applyFill="1" applyBorder="1" applyAlignment="1">
      <alignment horizontal="left" vertical="top" wrapText="1"/>
    </xf>
    <xf numFmtId="49" fontId="3" fillId="0" borderId="0" xfId="0" applyNumberFormat="1" applyFont="1" applyAlignment="1">
      <alignment horizontal="left" vertical="top"/>
    </xf>
    <xf numFmtId="0" fontId="27" fillId="0" borderId="0" xfId="0" applyFont="1" applyAlignment="1">
      <alignment vertical="top"/>
    </xf>
    <xf numFmtId="0" fontId="2" fillId="0" borderId="0" xfId="0" applyFont="1" applyAlignment="1">
      <alignment horizontal="left"/>
    </xf>
    <xf numFmtId="2" fontId="3" fillId="0" borderId="0" xfId="0" applyNumberFormat="1" applyFont="1" applyAlignment="1">
      <alignment horizontal="right"/>
    </xf>
    <xf numFmtId="192" fontId="2" fillId="0" borderId="0" xfId="0" applyNumberFormat="1" applyFont="1" applyAlignment="1">
      <alignment horizontal="right"/>
    </xf>
    <xf numFmtId="192" fontId="2" fillId="0" borderId="0" xfId="0" applyNumberFormat="1" applyFont="1" applyAlignment="1">
      <alignment/>
    </xf>
    <xf numFmtId="0" fontId="3" fillId="33" borderId="0" xfId="0" applyFont="1" applyFill="1" applyAlignment="1">
      <alignment vertical="top"/>
    </xf>
    <xf numFmtId="2" fontId="2" fillId="0" borderId="0" xfId="0" applyNumberFormat="1" applyFont="1" applyAlignment="1">
      <alignment horizontal="right"/>
    </xf>
    <xf numFmtId="192" fontId="3" fillId="0" borderId="0" xfId="0" applyNumberFormat="1" applyFont="1" applyAlignment="1">
      <alignment/>
    </xf>
    <xf numFmtId="0" fontId="7" fillId="0" borderId="0" xfId="0" applyFont="1" applyAlignment="1">
      <alignment horizontal="left"/>
    </xf>
    <xf numFmtId="192" fontId="3" fillId="0" borderId="0" xfId="0" applyNumberFormat="1" applyFont="1" applyAlignment="1">
      <alignment horizontal="right"/>
    </xf>
    <xf numFmtId="0" fontId="3" fillId="0" borderId="10" xfId="0" applyFont="1" applyBorder="1" applyAlignment="1">
      <alignment horizontal="left"/>
    </xf>
    <xf numFmtId="0" fontId="2" fillId="0" borderId="10" xfId="0" applyFont="1" applyBorder="1" applyAlignment="1">
      <alignment horizontal="left"/>
    </xf>
    <xf numFmtId="2" fontId="3" fillId="0" borderId="10" xfId="0" applyNumberFormat="1" applyFont="1" applyBorder="1" applyAlignment="1">
      <alignment horizontal="right"/>
    </xf>
    <xf numFmtId="192" fontId="3" fillId="0" borderId="10" xfId="0" applyNumberFormat="1" applyFont="1" applyBorder="1" applyAlignment="1">
      <alignment horizontal="right"/>
    </xf>
    <xf numFmtId="192" fontId="3" fillId="0" borderId="10" xfId="0" applyNumberFormat="1" applyFont="1" applyBorder="1" applyAlignment="1">
      <alignment/>
    </xf>
    <xf numFmtId="192" fontId="2" fillId="0" borderId="10" xfId="0" applyNumberFormat="1" applyFont="1" applyBorder="1" applyAlignment="1">
      <alignment horizontal="right"/>
    </xf>
    <xf numFmtId="192" fontId="2" fillId="0" borderId="10" xfId="0" applyNumberFormat="1" applyFont="1" applyBorder="1" applyAlignment="1">
      <alignment/>
    </xf>
    <xf numFmtId="0" fontId="2" fillId="0" borderId="12" xfId="0" applyFont="1" applyBorder="1" applyAlignment="1">
      <alignment vertical="top"/>
    </xf>
    <xf numFmtId="0" fontId="2" fillId="0" borderId="12" xfId="0" applyFont="1" applyBorder="1" applyAlignment="1">
      <alignment horizontal="left"/>
    </xf>
    <xf numFmtId="2" fontId="3" fillId="0" borderId="12" xfId="0" applyNumberFormat="1" applyFont="1" applyBorder="1" applyAlignment="1">
      <alignment horizontal="right"/>
    </xf>
    <xf numFmtId="192" fontId="2" fillId="0" borderId="12" xfId="0" applyNumberFormat="1" applyFont="1" applyBorder="1" applyAlignment="1">
      <alignment horizontal="right"/>
    </xf>
    <xf numFmtId="192" fontId="2" fillId="0" borderId="12" xfId="0" applyNumberFormat="1" applyFont="1" applyBorder="1" applyAlignment="1">
      <alignment/>
    </xf>
    <xf numFmtId="0" fontId="2" fillId="0" borderId="0" xfId="0" applyFont="1" applyAlignment="1">
      <alignment horizontal="right"/>
    </xf>
    <xf numFmtId="182" fontId="2" fillId="0" borderId="0" xfId="0" applyNumberFormat="1" applyFont="1" applyAlignment="1">
      <alignment horizontal="center"/>
    </xf>
    <xf numFmtId="189" fontId="2" fillId="0" borderId="0" xfId="0" applyNumberFormat="1" applyFont="1" applyAlignment="1">
      <alignment horizontal="right"/>
    </xf>
    <xf numFmtId="189" fontId="2" fillId="0" borderId="0" xfId="0" applyNumberFormat="1" applyFont="1" applyAlignment="1">
      <alignment/>
    </xf>
    <xf numFmtId="0" fontId="2" fillId="9" borderId="0" xfId="0" applyFont="1" applyFill="1" applyAlignment="1">
      <alignment/>
    </xf>
    <xf numFmtId="182" fontId="2" fillId="9" borderId="0" xfId="0" applyNumberFormat="1" applyFont="1" applyFill="1" applyAlignment="1">
      <alignment horizontal="center"/>
    </xf>
    <xf numFmtId="182" fontId="3" fillId="9" borderId="0" xfId="0" applyNumberFormat="1" applyFont="1" applyFill="1" applyAlignment="1">
      <alignment horizontal="left" vertical="top"/>
    </xf>
    <xf numFmtId="189" fontId="2" fillId="9" borderId="0" xfId="0" applyNumberFormat="1" applyFont="1" applyFill="1" applyAlignment="1">
      <alignment horizontal="right"/>
    </xf>
    <xf numFmtId="189" fontId="2" fillId="9" borderId="0" xfId="0" applyNumberFormat="1" applyFont="1" applyFill="1" applyAlignment="1">
      <alignment/>
    </xf>
    <xf numFmtId="182" fontId="3" fillId="0" borderId="0" xfId="0" applyNumberFormat="1" applyFont="1" applyAlignment="1">
      <alignment horizontal="center"/>
    </xf>
    <xf numFmtId="0" fontId="2" fillId="0" borderId="0" xfId="0" applyFont="1" applyAlignment="1">
      <alignment horizontal="center"/>
    </xf>
    <xf numFmtId="49" fontId="2" fillId="0" borderId="0" xfId="0" applyNumberFormat="1" applyFont="1" applyAlignment="1">
      <alignment horizontal="center" vertical="top" wrapText="1"/>
    </xf>
    <xf numFmtId="0" fontId="2" fillId="0" borderId="0" xfId="0" applyFont="1" applyAlignment="1">
      <alignment horizontal="center" vertical="top" wrapText="1"/>
    </xf>
    <xf numFmtId="189" fontId="2" fillId="0" borderId="0" xfId="0" applyNumberFormat="1" applyFont="1" applyAlignment="1" applyProtection="1">
      <alignment horizontal="right" vertical="top" wrapText="1"/>
      <protection locked="0"/>
    </xf>
    <xf numFmtId="189" fontId="2" fillId="0" borderId="0" xfId="0" applyNumberFormat="1" applyFont="1" applyAlignment="1" applyProtection="1">
      <alignment horizontal="center" vertical="top" wrapText="1"/>
      <protection hidden="1"/>
    </xf>
    <xf numFmtId="0" fontId="28" fillId="0" borderId="0" xfId="0" applyFont="1" applyAlignment="1">
      <alignment horizontal="center"/>
    </xf>
    <xf numFmtId="182" fontId="3" fillId="0" borderId="10" xfId="0" applyNumberFormat="1" applyFont="1" applyBorder="1" applyAlignment="1">
      <alignment horizontal="center"/>
    </xf>
    <xf numFmtId="0" fontId="2" fillId="0" borderId="10" xfId="0" applyFont="1" applyBorder="1" applyAlignment="1">
      <alignment horizontal="left" vertical="top"/>
    </xf>
    <xf numFmtId="0" fontId="2" fillId="0" borderId="10" xfId="0" applyFont="1" applyBorder="1" applyAlignment="1">
      <alignment/>
    </xf>
    <xf numFmtId="189" fontId="2" fillId="0" borderId="10" xfId="0" applyNumberFormat="1" applyFont="1" applyBorder="1" applyAlignment="1">
      <alignment horizontal="right"/>
    </xf>
    <xf numFmtId="189" fontId="2" fillId="0" borderId="10" xfId="0" applyNumberFormat="1" applyFont="1" applyBorder="1" applyAlignment="1">
      <alignment/>
    </xf>
    <xf numFmtId="49" fontId="2" fillId="0" borderId="10" xfId="0" applyNumberFormat="1" applyFont="1" applyBorder="1" applyAlignment="1">
      <alignment horizontal="center" vertical="top" wrapText="1"/>
    </xf>
    <xf numFmtId="0" fontId="2" fillId="0" borderId="10" xfId="0" applyFont="1" applyBorder="1" applyAlignment="1">
      <alignment horizontal="left" vertical="top" wrapText="1"/>
    </xf>
    <xf numFmtId="0" fontId="2" fillId="0" borderId="10" xfId="0" applyFont="1" applyBorder="1" applyAlignment="1">
      <alignment horizontal="center" vertical="top" wrapText="1"/>
    </xf>
    <xf numFmtId="189" fontId="2" fillId="0" borderId="10" xfId="0" applyNumberFormat="1" applyFont="1" applyBorder="1" applyAlignment="1" applyProtection="1">
      <alignment horizontal="center" vertical="top" wrapText="1"/>
      <protection locked="0"/>
    </xf>
    <xf numFmtId="189" fontId="2" fillId="0" borderId="10" xfId="0" applyNumberFormat="1" applyFont="1" applyBorder="1" applyAlignment="1" applyProtection="1">
      <alignment horizontal="center" vertical="top" wrapText="1"/>
      <protection hidden="1"/>
    </xf>
    <xf numFmtId="0" fontId="2" fillId="0" borderId="0" xfId="0" applyFont="1" applyAlignment="1">
      <alignment horizontal="right" wrapText="1"/>
    </xf>
    <xf numFmtId="0" fontId="2" fillId="0" borderId="10" xfId="0" applyFont="1" applyBorder="1" applyAlignment="1">
      <alignment horizontal="right" wrapText="1"/>
    </xf>
    <xf numFmtId="0" fontId="3" fillId="0" borderId="0" xfId="0" applyFont="1" applyAlignment="1">
      <alignment horizontal="right" vertical="top" wrapText="1"/>
    </xf>
    <xf numFmtId="189" fontId="3" fillId="0" borderId="0" xfId="0" applyNumberFormat="1" applyFont="1" applyAlignment="1">
      <alignment/>
    </xf>
    <xf numFmtId="183" fontId="2" fillId="0" borderId="0" xfId="0" applyNumberFormat="1" applyFont="1" applyAlignment="1">
      <alignment horizontal="center" vertical="top" wrapText="1"/>
    </xf>
    <xf numFmtId="0" fontId="2" fillId="0" borderId="0" xfId="0" applyFont="1" applyAlignment="1">
      <alignment horizontal="right" vertical="top" wrapText="1"/>
    </xf>
    <xf numFmtId="182" fontId="2" fillId="0" borderId="0" xfId="0" applyNumberFormat="1" applyFont="1" applyAlignment="1">
      <alignment horizontal="center" vertical="top" wrapText="1"/>
    </xf>
    <xf numFmtId="49" fontId="2" fillId="0" borderId="0" xfId="0" applyNumberFormat="1" applyFont="1" applyAlignment="1">
      <alignment horizontal="left" vertical="top" wrapText="1"/>
    </xf>
    <xf numFmtId="49" fontId="2" fillId="0" borderId="0" xfId="0" applyNumberFormat="1" applyFont="1" applyAlignment="1" quotePrefix="1">
      <alignment horizontal="left" vertical="top" wrapText="1"/>
    </xf>
    <xf numFmtId="0" fontId="2" fillId="0" borderId="0" xfId="0" applyFont="1" applyAlignment="1" quotePrefix="1">
      <alignment horizontal="left" vertical="top" wrapText="1"/>
    </xf>
    <xf numFmtId="189" fontId="2" fillId="0" borderId="0" xfId="33" applyNumberFormat="1" applyFont="1" applyAlignment="1" applyProtection="1">
      <alignment horizontal="right"/>
      <protection locked="0"/>
    </xf>
    <xf numFmtId="189" fontId="2" fillId="0" borderId="10" xfId="33" applyNumberFormat="1" applyFont="1" applyBorder="1" applyAlignment="1" applyProtection="1">
      <alignment horizontal="right"/>
      <protection locked="0"/>
    </xf>
    <xf numFmtId="182" fontId="2" fillId="0" borderId="13" xfId="0" applyNumberFormat="1" applyFont="1" applyBorder="1" applyAlignment="1">
      <alignment horizontal="center" vertical="top" wrapText="1"/>
    </xf>
    <xf numFmtId="0" fontId="3" fillId="0" borderId="13" xfId="0" applyFont="1" applyBorder="1" applyAlignment="1">
      <alignment horizontal="left" vertical="top" wrapText="1"/>
    </xf>
    <xf numFmtId="0" fontId="2" fillId="0" borderId="13" xfId="0" applyFont="1" applyBorder="1" applyAlignment="1">
      <alignment horizontal="right" vertical="top" wrapText="1"/>
    </xf>
    <xf numFmtId="0" fontId="28" fillId="0" borderId="0" xfId="0" applyFont="1" applyAlignment="1">
      <alignment horizontal="left" vertical="top" wrapText="1"/>
    </xf>
    <xf numFmtId="182" fontId="2" fillId="0" borderId="10" xfId="0" applyNumberFormat="1" applyFont="1" applyBorder="1" applyAlignment="1">
      <alignment horizontal="center" vertical="top" wrapText="1"/>
    </xf>
    <xf numFmtId="182" fontId="2" fillId="0" borderId="14" xfId="0" applyNumberFormat="1" applyFont="1" applyBorder="1" applyAlignment="1">
      <alignment horizontal="center" vertical="top" wrapText="1"/>
    </xf>
    <xf numFmtId="0" fontId="3" fillId="0" borderId="14" xfId="0" applyFont="1" applyBorder="1" applyAlignment="1">
      <alignment horizontal="left" vertical="top" wrapText="1"/>
    </xf>
    <xf numFmtId="0" fontId="2" fillId="0" borderId="14" xfId="0" applyFont="1" applyBorder="1" applyAlignment="1">
      <alignment horizontal="right" vertical="top" wrapText="1"/>
    </xf>
    <xf numFmtId="189" fontId="2" fillId="0" borderId="14" xfId="0" applyNumberFormat="1" applyFont="1" applyBorder="1" applyAlignment="1">
      <alignment horizontal="right"/>
    </xf>
    <xf numFmtId="189" fontId="3" fillId="0" borderId="14" xfId="0" applyNumberFormat="1" applyFont="1" applyBorder="1" applyAlignment="1">
      <alignment horizontal="right"/>
    </xf>
    <xf numFmtId="182" fontId="3" fillId="0" borderId="0" xfId="0" applyNumberFormat="1" applyFont="1" applyAlignment="1">
      <alignment horizontal="left" vertical="top"/>
    </xf>
    <xf numFmtId="0" fontId="2" fillId="0" borderId="10" xfId="0" applyFont="1" applyBorder="1" applyAlignment="1">
      <alignment horizontal="right" vertical="top" wrapText="1"/>
    </xf>
    <xf numFmtId="182" fontId="2" fillId="36" borderId="0" xfId="0" applyNumberFormat="1" applyFont="1" applyFill="1" applyAlignment="1">
      <alignment horizontal="center" vertical="top" wrapText="1"/>
    </xf>
    <xf numFmtId="0" fontId="3" fillId="36" borderId="0" xfId="0" applyFont="1" applyFill="1" applyAlignment="1">
      <alignment horizontal="left" vertical="top" wrapText="1"/>
    </xf>
    <xf numFmtId="0" fontId="2" fillId="36" borderId="0" xfId="0" applyFont="1" applyFill="1" applyAlignment="1">
      <alignment horizontal="right" vertical="top" wrapText="1"/>
    </xf>
    <xf numFmtId="189" fontId="3" fillId="0" borderId="0" xfId="0" applyNumberFormat="1" applyFont="1" applyAlignment="1">
      <alignment horizontal="right"/>
    </xf>
    <xf numFmtId="14" fontId="2" fillId="0" borderId="0" xfId="0" applyNumberFormat="1" applyFont="1" applyAlignment="1">
      <alignment horizontal="center" vertical="top" wrapText="1"/>
    </xf>
    <xf numFmtId="182" fontId="3" fillId="36" borderId="14" xfId="0" applyNumberFormat="1" applyFont="1" applyFill="1" applyBorder="1" applyAlignment="1">
      <alignment horizontal="center" vertical="top" wrapText="1"/>
    </xf>
    <xf numFmtId="0" fontId="3" fillId="36" borderId="14" xfId="0" applyFont="1" applyFill="1" applyBorder="1" applyAlignment="1">
      <alignment horizontal="left" vertical="top" wrapText="1"/>
    </xf>
    <xf numFmtId="0" fontId="3" fillId="36" borderId="14" xfId="0" applyFont="1" applyFill="1" applyBorder="1" applyAlignment="1">
      <alignment horizontal="right" vertical="top" wrapText="1"/>
    </xf>
    <xf numFmtId="189" fontId="3" fillId="0" borderId="14" xfId="0" applyNumberFormat="1" applyFont="1" applyBorder="1" applyAlignment="1">
      <alignment/>
    </xf>
    <xf numFmtId="0" fontId="2" fillId="0" borderId="0" xfId="0" applyFont="1" applyAlignment="1">
      <alignment horizontal="center" vertical="center" wrapText="1"/>
    </xf>
    <xf numFmtId="1" fontId="2" fillId="0" borderId="0" xfId="0" applyNumberFormat="1" applyFont="1" applyAlignment="1">
      <alignment horizontal="center" vertical="center"/>
    </xf>
    <xf numFmtId="182" fontId="2" fillId="0" borderId="14" xfId="0" applyNumberFormat="1" applyFont="1" applyBorder="1" applyAlignment="1">
      <alignment horizontal="center"/>
    </xf>
    <xf numFmtId="0" fontId="2" fillId="0" borderId="14" xfId="0" applyFont="1" applyBorder="1" applyAlignment="1">
      <alignment/>
    </xf>
    <xf numFmtId="189" fontId="2" fillId="0" borderId="0" xfId="62" applyNumberFormat="1" applyFont="1" applyAlignment="1">
      <alignment/>
    </xf>
    <xf numFmtId="189" fontId="2" fillId="0" borderId="10" xfId="62" applyNumberFormat="1" applyFont="1" applyBorder="1" applyAlignment="1">
      <alignment/>
    </xf>
    <xf numFmtId="189" fontId="2" fillId="0" borderId="10" xfId="62" applyNumberFormat="1" applyFont="1" applyBorder="1" applyAlignment="1" applyProtection="1">
      <alignment horizontal="center" vertical="top" wrapText="1"/>
      <protection locked="0"/>
    </xf>
    <xf numFmtId="189" fontId="2" fillId="0" borderId="10" xfId="62" applyNumberFormat="1" applyFont="1" applyBorder="1" applyAlignment="1" applyProtection="1">
      <alignment horizontal="center" vertical="top" wrapText="1"/>
      <protection hidden="1"/>
    </xf>
    <xf numFmtId="189" fontId="2" fillId="0" borderId="0" xfId="62" applyNumberFormat="1" applyFont="1" applyAlignment="1" applyProtection="1">
      <alignment horizontal="center" vertical="top" wrapText="1"/>
      <protection locked="0"/>
    </xf>
    <xf numFmtId="189" fontId="2" fillId="0" borderId="0" xfId="62" applyNumberFormat="1" applyFont="1" applyAlignment="1" applyProtection="1">
      <alignment horizontal="center" vertical="top" wrapText="1"/>
      <protection hidden="1"/>
    </xf>
    <xf numFmtId="189" fontId="3" fillId="0" borderId="0" xfId="62" applyNumberFormat="1" applyFont="1" applyAlignment="1">
      <alignment/>
    </xf>
    <xf numFmtId="189" fontId="2" fillId="0" borderId="14" xfId="62" applyNumberFormat="1" applyFont="1" applyBorder="1" applyAlignment="1">
      <alignment/>
    </xf>
    <xf numFmtId="189" fontId="3" fillId="0" borderId="14" xfId="62" applyNumberFormat="1" applyFont="1" applyBorder="1" applyAlignment="1">
      <alignment vertical="center"/>
    </xf>
    <xf numFmtId="49" fontId="2" fillId="0" borderId="0" xfId="0" applyNumberFormat="1" applyFont="1" applyAlignment="1" applyProtection="1">
      <alignment vertical="top"/>
      <protection hidden="1"/>
    </xf>
    <xf numFmtId="49" fontId="3" fillId="0" borderId="0" xfId="0" applyNumberFormat="1" applyFont="1" applyAlignment="1" applyProtection="1">
      <alignment vertical="top"/>
      <protection hidden="1"/>
    </xf>
    <xf numFmtId="0" fontId="3" fillId="0" borderId="0" xfId="0" applyFont="1" applyAlignment="1" applyProtection="1">
      <alignment vertical="top"/>
      <protection hidden="1"/>
    </xf>
    <xf numFmtId="4" fontId="3" fillId="0" borderId="0" xfId="0" applyNumberFormat="1" applyFont="1" applyAlignment="1" applyProtection="1">
      <alignment vertical="top"/>
      <protection hidden="1"/>
    </xf>
    <xf numFmtId="189" fontId="3" fillId="0" borderId="0" xfId="0" applyNumberFormat="1" applyFont="1" applyAlignment="1" applyProtection="1">
      <alignment vertical="top"/>
      <protection hidden="1"/>
    </xf>
    <xf numFmtId="0" fontId="27" fillId="0" borderId="0" xfId="0" applyFont="1" applyAlignment="1" applyProtection="1">
      <alignment vertical="top"/>
      <protection hidden="1"/>
    </xf>
    <xf numFmtId="189" fontId="3" fillId="0" borderId="0" xfId="0" applyNumberFormat="1" applyFont="1" applyAlignment="1">
      <alignment vertical="top"/>
    </xf>
    <xf numFmtId="189" fontId="3" fillId="0" borderId="10" xfId="0" applyNumberFormat="1" applyFont="1" applyBorder="1" applyAlignment="1" applyProtection="1">
      <alignment vertical="top"/>
      <protection hidden="1"/>
    </xf>
    <xf numFmtId="2" fontId="3" fillId="0" borderId="0" xfId="0" applyNumberFormat="1" applyFont="1" applyAlignment="1">
      <alignment/>
    </xf>
    <xf numFmtId="49" fontId="3" fillId="0" borderId="10" xfId="0" applyNumberFormat="1" applyFont="1" applyBorder="1" applyAlignment="1">
      <alignment horizontal="center"/>
    </xf>
    <xf numFmtId="49" fontId="3" fillId="0" borderId="14" xfId="0" applyNumberFormat="1" applyFont="1" applyBorder="1" applyAlignment="1">
      <alignment horizontal="center" vertical="top" wrapText="1"/>
    </xf>
    <xf numFmtId="0" fontId="3" fillId="0" borderId="14" xfId="0" applyFont="1" applyBorder="1" applyAlignment="1">
      <alignment horizontal="right" wrapText="1"/>
    </xf>
    <xf numFmtId="49" fontId="2" fillId="0" borderId="0" xfId="0" applyNumberFormat="1" applyFont="1" applyAlignment="1">
      <alignment horizontal="center"/>
    </xf>
    <xf numFmtId="0" fontId="29" fillId="0" borderId="0" xfId="0" applyFont="1" applyAlignment="1" applyProtection="1">
      <alignment vertical="top"/>
      <protection hidden="1"/>
    </xf>
    <xf numFmtId="4" fontId="29" fillId="0" borderId="0" xfId="0" applyNumberFormat="1" applyFont="1" applyAlignment="1">
      <alignment vertical="top"/>
    </xf>
    <xf numFmtId="4" fontId="29" fillId="0" borderId="0" xfId="0" applyNumberFormat="1" applyFont="1" applyAlignment="1" applyProtection="1">
      <alignment vertical="top"/>
      <protection hidden="1"/>
    </xf>
    <xf numFmtId="189" fontId="29" fillId="0" borderId="0" xfId="0" applyNumberFormat="1" applyFont="1" applyAlignment="1" applyProtection="1">
      <alignment vertical="top"/>
      <protection hidden="1"/>
    </xf>
    <xf numFmtId="49" fontId="29" fillId="0" borderId="0" xfId="0" applyNumberFormat="1" applyFont="1" applyAlignment="1" applyProtection="1">
      <alignment vertical="top"/>
      <protection hidden="1"/>
    </xf>
    <xf numFmtId="49" fontId="29" fillId="0" borderId="10" xfId="0" applyNumberFormat="1" applyFont="1" applyBorder="1" applyAlignment="1" applyProtection="1">
      <alignment vertical="top"/>
      <protection hidden="1"/>
    </xf>
    <xf numFmtId="0" fontId="29" fillId="0" borderId="10" xfId="0" applyFont="1" applyBorder="1" applyAlignment="1" applyProtection="1">
      <alignment vertical="top"/>
      <protection hidden="1"/>
    </xf>
    <xf numFmtId="4" fontId="29" fillId="0" borderId="10" xfId="0" applyNumberFormat="1" applyFont="1" applyBorder="1" applyAlignment="1">
      <alignment vertical="top"/>
    </xf>
    <xf numFmtId="4" fontId="29" fillId="0" borderId="10" xfId="0" applyNumberFormat="1" applyFont="1" applyBorder="1" applyAlignment="1" applyProtection="1">
      <alignment vertical="top"/>
      <protection hidden="1"/>
    </xf>
    <xf numFmtId="49" fontId="27" fillId="34" borderId="0" xfId="0" applyNumberFormat="1" applyFont="1" applyFill="1" applyBorder="1" applyAlignment="1">
      <alignment horizontal="left" vertical="top"/>
    </xf>
    <xf numFmtId="0" fontId="27" fillId="34" borderId="0" xfId="0" applyNumberFormat="1" applyFont="1" applyFill="1" applyBorder="1" applyAlignment="1">
      <alignment horizontal="left" vertical="top"/>
    </xf>
    <xf numFmtId="0" fontId="30" fillId="33" borderId="0" xfId="0" applyNumberFormat="1" applyFont="1" applyFill="1" applyBorder="1" applyAlignment="1">
      <alignment wrapText="1"/>
    </xf>
    <xf numFmtId="4" fontId="30" fillId="33" borderId="0" xfId="0" applyNumberFormat="1" applyFont="1" applyFill="1" applyBorder="1" applyAlignment="1">
      <alignment wrapText="1"/>
    </xf>
    <xf numFmtId="189" fontId="29" fillId="33" borderId="0" xfId="0" applyNumberFormat="1" applyFont="1" applyFill="1" applyBorder="1" applyAlignment="1">
      <alignment/>
    </xf>
    <xf numFmtId="189" fontId="30" fillId="33" borderId="0" xfId="0" applyNumberFormat="1" applyFont="1" applyFill="1" applyBorder="1" applyAlignment="1">
      <alignment/>
    </xf>
    <xf numFmtId="0" fontId="2" fillId="0" borderId="0" xfId="0" applyNumberFormat="1" applyFont="1" applyAlignment="1">
      <alignment horizontal="left" vertical="top" wrapText="1"/>
    </xf>
    <xf numFmtId="49" fontId="3" fillId="0" borderId="0" xfId="0" applyNumberFormat="1" applyFont="1" applyAlignment="1">
      <alignment vertical="top"/>
    </xf>
    <xf numFmtId="0" fontId="3" fillId="0" borderId="0" xfId="0" applyFont="1" applyAlignment="1">
      <alignment horizontal="center"/>
    </xf>
    <xf numFmtId="4" fontId="3" fillId="0" borderId="0" xfId="0" applyNumberFormat="1" applyFont="1" applyAlignment="1">
      <alignment horizontal="center"/>
    </xf>
    <xf numFmtId="0" fontId="33" fillId="0" borderId="0" xfId="0" applyFont="1" applyAlignment="1">
      <alignment vertical="top" wrapText="1"/>
    </xf>
    <xf numFmtId="0" fontId="34" fillId="0" borderId="0" xfId="0" applyFont="1" applyAlignment="1">
      <alignment horizontal="center"/>
    </xf>
    <xf numFmtId="4" fontId="34" fillId="0" borderId="0" xfId="0" applyNumberFormat="1" applyFont="1" applyAlignment="1">
      <alignment horizontal="center"/>
    </xf>
    <xf numFmtId="189" fontId="33" fillId="0" borderId="0" xfId="0" applyNumberFormat="1" applyFont="1" applyAlignment="1">
      <alignment vertical="top"/>
    </xf>
    <xf numFmtId="189" fontId="33" fillId="0" borderId="0" xfId="0" applyNumberFormat="1" applyFont="1" applyAlignment="1">
      <alignment horizontal="right" vertical="top"/>
    </xf>
    <xf numFmtId="0" fontId="33" fillId="0" borderId="0" xfId="0" applyFont="1" applyAlignment="1">
      <alignment horizontal="left" vertical="top" wrapText="1"/>
    </xf>
    <xf numFmtId="0" fontId="34" fillId="0" borderId="0" xfId="0" applyFont="1" applyAlignment="1">
      <alignment horizontal="left" vertical="top" wrapText="1"/>
    </xf>
    <xf numFmtId="189" fontId="33" fillId="0" borderId="0" xfId="0" applyNumberFormat="1" applyFont="1" applyAlignment="1">
      <alignment horizontal="left" vertical="top" wrapText="1"/>
    </xf>
    <xf numFmtId="189" fontId="33" fillId="0" borderId="0" xfId="0" applyNumberFormat="1" applyFont="1" applyAlignment="1">
      <alignment horizontal="right" vertical="top" wrapText="1"/>
    </xf>
    <xf numFmtId="49" fontId="34" fillId="0" borderId="0" xfId="0" applyNumberFormat="1" applyFont="1" applyAlignment="1">
      <alignment vertical="top"/>
    </xf>
    <xf numFmtId="0" fontId="27" fillId="0" borderId="0" xfId="0" applyFont="1" applyAlignment="1">
      <alignment horizontal="center"/>
    </xf>
    <xf numFmtId="4" fontId="27" fillId="0" borderId="0" xfId="0" applyNumberFormat="1" applyFont="1" applyAlignment="1">
      <alignment horizontal="center"/>
    </xf>
    <xf numFmtId="189" fontId="32" fillId="0" borderId="0" xfId="0" applyNumberFormat="1" applyFont="1" applyAlignment="1">
      <alignment vertical="top"/>
    </xf>
    <xf numFmtId="0" fontId="33" fillId="0" borderId="0" xfId="0" applyFont="1" applyAlignment="1">
      <alignment vertical="top"/>
    </xf>
    <xf numFmtId="0" fontId="34" fillId="0" borderId="15" xfId="0" applyFont="1" applyBorder="1" applyAlignment="1">
      <alignment horizontal="center" vertical="center" wrapText="1"/>
    </xf>
    <xf numFmtId="4" fontId="34" fillId="0" borderId="15" xfId="0" applyNumberFormat="1" applyFont="1" applyBorder="1" applyAlignment="1">
      <alignment horizontal="center" vertical="center" wrapText="1"/>
    </xf>
    <xf numFmtId="189" fontId="33" fillId="0" borderId="15" xfId="0" applyNumberFormat="1" applyFont="1" applyBorder="1" applyAlignment="1">
      <alignment horizontal="center" vertical="center" wrapText="1"/>
    </xf>
    <xf numFmtId="189" fontId="33" fillId="0" borderId="15" xfId="0" applyNumberFormat="1" applyFont="1" applyBorder="1" applyAlignment="1">
      <alignment horizontal="right" vertical="center" wrapText="1"/>
    </xf>
    <xf numFmtId="49" fontId="34" fillId="0" borderId="15" xfId="0" applyNumberFormat="1" applyFont="1" applyBorder="1" applyAlignment="1">
      <alignment horizontal="center" vertical="center"/>
    </xf>
    <xf numFmtId="0" fontId="34" fillId="0" borderId="15" xfId="0" applyFont="1" applyBorder="1" applyAlignment="1">
      <alignment horizontal="center" vertical="center"/>
    </xf>
    <xf numFmtId="3" fontId="34" fillId="0" borderId="15" xfId="0" applyNumberFormat="1" applyFont="1" applyBorder="1" applyAlignment="1">
      <alignment horizontal="center" vertical="center"/>
    </xf>
    <xf numFmtId="189" fontId="33" fillId="0" borderId="15" xfId="0" applyNumberFormat="1" applyFont="1" applyBorder="1" applyAlignment="1">
      <alignment horizontal="center" vertical="center"/>
    </xf>
    <xf numFmtId="189" fontId="33" fillId="0" borderId="16" xfId="0" applyNumberFormat="1" applyFont="1" applyBorder="1" applyAlignment="1">
      <alignment horizontal="right" vertical="center"/>
    </xf>
    <xf numFmtId="49" fontId="34" fillId="0" borderId="0" xfId="0" applyNumberFormat="1" applyFont="1" applyAlignment="1">
      <alignment horizontal="center" vertical="center"/>
    </xf>
    <xf numFmtId="0" fontId="34" fillId="0" borderId="0" xfId="0" applyFont="1" applyAlignment="1">
      <alignment horizontal="center" vertical="center"/>
    </xf>
    <xf numFmtId="4" fontId="34" fillId="0" borderId="0" xfId="0" applyNumberFormat="1" applyFont="1" applyAlignment="1">
      <alignment horizontal="center" vertical="center"/>
    </xf>
    <xf numFmtId="189" fontId="33" fillId="0" borderId="0" xfId="0" applyNumberFormat="1" applyFont="1" applyAlignment="1">
      <alignment horizontal="center" vertical="center"/>
    </xf>
    <xf numFmtId="189" fontId="33" fillId="0" borderId="0" xfId="0" applyNumberFormat="1" applyFont="1" applyAlignment="1">
      <alignment horizontal="right" vertical="center"/>
    </xf>
    <xf numFmtId="49" fontId="30" fillId="37" borderId="17" xfId="0" applyNumberFormat="1" applyFont="1" applyFill="1" applyBorder="1" applyAlignment="1">
      <alignment horizontal="left" vertical="top"/>
    </xf>
    <xf numFmtId="0" fontId="29" fillId="37" borderId="18" xfId="0" applyFont="1" applyFill="1" applyBorder="1" applyAlignment="1">
      <alignment vertical="top" wrapText="1"/>
    </xf>
    <xf numFmtId="0" fontId="30" fillId="37" borderId="18" xfId="0" applyFont="1" applyFill="1" applyBorder="1" applyAlignment="1">
      <alignment horizontal="center"/>
    </xf>
    <xf numFmtId="2" fontId="30" fillId="37" borderId="18" xfId="0" applyNumberFormat="1" applyFont="1" applyFill="1" applyBorder="1" applyAlignment="1">
      <alignment/>
    </xf>
    <xf numFmtId="189" fontId="29" fillId="38" borderId="18" xfId="0" applyNumberFormat="1" applyFont="1" applyFill="1" applyBorder="1" applyAlignment="1">
      <alignment/>
    </xf>
    <xf numFmtId="189" fontId="29" fillId="37" borderId="16" xfId="0" applyNumberFormat="1" applyFont="1" applyFill="1" applyBorder="1" applyAlignment="1">
      <alignment horizontal="right"/>
    </xf>
    <xf numFmtId="49" fontId="3" fillId="0" borderId="0" xfId="0" applyNumberFormat="1" applyFont="1" applyAlignment="1">
      <alignment horizontal="right" vertical="top"/>
    </xf>
    <xf numFmtId="49" fontId="2" fillId="0" borderId="0" xfId="0" applyNumberFormat="1" applyFont="1" applyAlignment="1">
      <alignment vertical="top" wrapText="1"/>
    </xf>
    <xf numFmtId="4" fontId="3" fillId="0" borderId="0" xfId="0" applyNumberFormat="1" applyFont="1" applyAlignment="1">
      <alignment horizontal="center" wrapText="1"/>
    </xf>
    <xf numFmtId="0" fontId="3" fillId="0" borderId="0" xfId="0" applyFont="1" applyAlignment="1">
      <alignment horizontal="center" wrapText="1"/>
    </xf>
    <xf numFmtId="4" fontId="3" fillId="0" borderId="0" xfId="0" applyNumberFormat="1" applyFont="1" applyAlignment="1">
      <alignment horizontal="right" wrapText="1"/>
    </xf>
    <xf numFmtId="4" fontId="3" fillId="0" borderId="0" xfId="0" applyNumberFormat="1" applyFont="1" applyAlignment="1">
      <alignment/>
    </xf>
    <xf numFmtId="0" fontId="3" fillId="0" borderId="0" xfId="0" applyFont="1" applyAlignment="1">
      <alignment horizontal="left" wrapText="1"/>
    </xf>
    <xf numFmtId="184" fontId="3" fillId="0" borderId="0" xfId="0" applyNumberFormat="1" applyFont="1" applyAlignment="1">
      <alignment horizontal="right" wrapText="1"/>
    </xf>
    <xf numFmtId="49" fontId="30" fillId="0" borderId="0" xfId="0" applyNumberFormat="1" applyFont="1" applyAlignment="1">
      <alignment vertical="top"/>
    </xf>
    <xf numFmtId="0" fontId="29" fillId="0" borderId="0" xfId="0" applyFont="1" applyAlignment="1">
      <alignment horizontal="justify" vertical="top" wrapText="1"/>
    </xf>
    <xf numFmtId="0" fontId="30" fillId="0" borderId="0" xfId="0" applyFont="1" applyAlignment="1">
      <alignment horizontal="center" wrapText="1"/>
    </xf>
    <xf numFmtId="184" fontId="30" fillId="0" borderId="0" xfId="0" applyNumberFormat="1" applyFont="1" applyAlignment="1">
      <alignment horizontal="right" wrapText="1"/>
    </xf>
    <xf numFmtId="189" fontId="29" fillId="0" borderId="0" xfId="0" applyNumberFormat="1" applyFont="1" applyAlignment="1">
      <alignment/>
    </xf>
    <xf numFmtId="189" fontId="29" fillId="0" borderId="0" xfId="0" applyNumberFormat="1" applyFont="1" applyAlignment="1">
      <alignment horizontal="right"/>
    </xf>
    <xf numFmtId="49" fontId="30" fillId="39" borderId="17" xfId="0" applyNumberFormat="1" applyFont="1" applyFill="1" applyBorder="1" applyAlignment="1">
      <alignment horizontal="left" vertical="top"/>
    </xf>
    <xf numFmtId="0" fontId="29" fillId="39" borderId="18" xfId="0" applyFont="1" applyFill="1" applyBorder="1" applyAlignment="1">
      <alignment vertical="top" wrapText="1"/>
    </xf>
    <xf numFmtId="0" fontId="30" fillId="39" borderId="18" xfId="0" applyFont="1" applyFill="1" applyBorder="1" applyAlignment="1">
      <alignment horizontal="center"/>
    </xf>
    <xf numFmtId="2" fontId="30" fillId="39" borderId="18" xfId="0" applyNumberFormat="1" applyFont="1" applyFill="1" applyBorder="1" applyAlignment="1">
      <alignment/>
    </xf>
    <xf numFmtId="189" fontId="29" fillId="39" borderId="18" xfId="0" applyNumberFormat="1" applyFont="1" applyFill="1" applyBorder="1" applyAlignment="1">
      <alignment horizontal="center"/>
    </xf>
    <xf numFmtId="189" fontId="30" fillId="39" borderId="18" xfId="0" applyNumberFormat="1" applyFont="1" applyFill="1" applyBorder="1" applyAlignment="1">
      <alignment horizontal="right"/>
    </xf>
    <xf numFmtId="49" fontId="30" fillId="0" borderId="0" xfId="0" applyNumberFormat="1" applyFont="1" applyAlignment="1">
      <alignment horizontal="right" vertical="top"/>
    </xf>
    <xf numFmtId="0" fontId="29" fillId="0" borderId="0" xfId="0" applyFont="1" applyAlignment="1">
      <alignment vertical="top" wrapText="1"/>
    </xf>
    <xf numFmtId="0" fontId="30" fillId="0" borderId="0" xfId="0" applyFont="1" applyAlignment="1">
      <alignment horizontal="center"/>
    </xf>
    <xf numFmtId="2" fontId="30" fillId="0" borderId="0" xfId="0" applyNumberFormat="1" applyFont="1" applyAlignment="1">
      <alignment/>
    </xf>
    <xf numFmtId="189" fontId="29" fillId="0" borderId="0" xfId="0" applyNumberFormat="1" applyFont="1" applyAlignment="1">
      <alignment horizontal="center"/>
    </xf>
    <xf numFmtId="189" fontId="29" fillId="37" borderId="18" xfId="0" applyNumberFormat="1" applyFont="1" applyFill="1" applyBorder="1" applyAlignment="1">
      <alignment horizontal="center"/>
    </xf>
    <xf numFmtId="189" fontId="29" fillId="37" borderId="18" xfId="0" applyNumberFormat="1" applyFont="1" applyFill="1" applyBorder="1" applyAlignment="1">
      <alignment horizontal="right"/>
    </xf>
    <xf numFmtId="0" fontId="3" fillId="0" borderId="0" xfId="0" applyFont="1" applyAlignment="1">
      <alignment horizontal="center" vertical="top" wrapText="1"/>
    </xf>
    <xf numFmtId="0" fontId="2" fillId="0" borderId="0" xfId="54" applyFont="1" applyAlignment="1">
      <alignment horizontal="left" vertical="top" wrapText="1"/>
    </xf>
    <xf numFmtId="189" fontId="30" fillId="0" borderId="0" xfId="0" applyNumberFormat="1" applyFont="1" applyAlignment="1">
      <alignment horizontal="right"/>
    </xf>
    <xf numFmtId="189" fontId="30" fillId="39" borderId="16" xfId="0" applyNumberFormat="1" applyFont="1" applyFill="1" applyBorder="1" applyAlignment="1">
      <alignment horizontal="right"/>
    </xf>
    <xf numFmtId="4" fontId="30" fillId="37" borderId="18" xfId="0" applyNumberFormat="1" applyFont="1" applyFill="1" applyBorder="1" applyAlignment="1">
      <alignment horizontal="center"/>
    </xf>
    <xf numFmtId="0" fontId="2" fillId="0" borderId="0" xfId="52" applyFont="1" applyAlignment="1">
      <alignment horizontal="left" vertical="top" wrapText="1"/>
      <protection/>
    </xf>
    <xf numFmtId="0" fontId="3" fillId="0" borderId="0" xfId="0" applyFont="1" applyAlignment="1">
      <alignment horizontal="justify" vertical="top"/>
    </xf>
    <xf numFmtId="0" fontId="2" fillId="0" borderId="0" xfId="0" applyFont="1" applyAlignment="1">
      <alignment horizontal="justify" vertical="top"/>
    </xf>
    <xf numFmtId="0" fontId="2" fillId="0" borderId="0" xfId="51" applyFont="1" applyAlignment="1">
      <alignment horizontal="justify" vertical="top"/>
      <protection/>
    </xf>
    <xf numFmtId="0" fontId="3" fillId="0" borderId="0" xfId="0" applyFont="1" applyAlignment="1">
      <alignment horizontal="center" vertical="center"/>
    </xf>
    <xf numFmtId="4" fontId="3" fillId="0" borderId="0" xfId="0" applyNumberFormat="1" applyFont="1" applyAlignment="1">
      <alignment horizontal="center" vertical="center" wrapText="1"/>
    </xf>
    <xf numFmtId="189" fontId="27" fillId="0" borderId="0" xfId="0" applyNumberFormat="1" applyFont="1" applyAlignment="1">
      <alignment horizontal="center" vertical="top"/>
    </xf>
    <xf numFmtId="189" fontId="2" fillId="0" borderId="0" xfId="53" applyNumberFormat="1" applyFont="1" applyAlignment="1">
      <alignment horizontal="right"/>
      <protection/>
    </xf>
    <xf numFmtId="4" fontId="3" fillId="0" borderId="0" xfId="0" applyNumberFormat="1" applyFont="1" applyAlignment="1">
      <alignment horizontal="center" vertical="top" wrapText="1"/>
    </xf>
    <xf numFmtId="49" fontId="3" fillId="39" borderId="17" xfId="0" applyNumberFormat="1" applyFont="1" applyFill="1" applyBorder="1" applyAlignment="1">
      <alignment horizontal="left" vertical="top"/>
    </xf>
    <xf numFmtId="0" fontId="2" fillId="39" borderId="18" xfId="0" applyFont="1" applyFill="1" applyBorder="1" applyAlignment="1">
      <alignment vertical="top" wrapText="1"/>
    </xf>
    <xf numFmtId="0" fontId="3" fillId="39" borderId="18" xfId="0" applyFont="1" applyFill="1" applyBorder="1" applyAlignment="1">
      <alignment horizontal="center"/>
    </xf>
    <xf numFmtId="4" fontId="3" fillId="39" borderId="18" xfId="0" applyNumberFormat="1" applyFont="1" applyFill="1" applyBorder="1" applyAlignment="1">
      <alignment horizontal="center"/>
    </xf>
    <xf numFmtId="189" fontId="2" fillId="39" borderId="18" xfId="0" applyNumberFormat="1" applyFont="1" applyFill="1" applyBorder="1" applyAlignment="1">
      <alignment horizontal="center"/>
    </xf>
    <xf numFmtId="189" fontId="3" fillId="39" borderId="18" xfId="0" applyNumberFormat="1" applyFont="1" applyFill="1" applyBorder="1" applyAlignment="1">
      <alignment horizontal="right"/>
    </xf>
    <xf numFmtId="189" fontId="32" fillId="0" borderId="0" xfId="0" applyNumberFormat="1" applyFont="1" applyAlignment="1">
      <alignment horizontal="right" vertical="top"/>
    </xf>
    <xf numFmtId="0" fontId="27" fillId="40" borderId="17" xfId="0" applyFont="1" applyFill="1" applyBorder="1" applyAlignment="1">
      <alignment horizontal="center" vertical="top"/>
    </xf>
    <xf numFmtId="0" fontId="27" fillId="40" borderId="18" xfId="0" applyFont="1" applyFill="1" applyBorder="1" applyAlignment="1">
      <alignment horizontal="center" vertical="top"/>
    </xf>
    <xf numFmtId="189" fontId="27" fillId="40" borderId="18" xfId="0" applyNumberFormat="1" applyFont="1" applyFill="1" applyBorder="1" applyAlignment="1">
      <alignment horizontal="center" vertical="top"/>
    </xf>
    <xf numFmtId="189" fontId="32" fillId="40" borderId="18" xfId="0" applyNumberFormat="1" applyFont="1" applyFill="1" applyBorder="1" applyAlignment="1">
      <alignment horizontal="right" vertical="top"/>
    </xf>
    <xf numFmtId="49" fontId="3" fillId="0" borderId="11" xfId="0" applyNumberFormat="1" applyFont="1" applyBorder="1" applyAlignment="1">
      <alignment vertical="top"/>
    </xf>
    <xf numFmtId="0" fontId="3" fillId="0" borderId="11" xfId="0" applyFont="1" applyBorder="1" applyAlignment="1">
      <alignment vertical="top" wrapText="1"/>
    </xf>
    <xf numFmtId="0" fontId="3" fillId="0" borderId="11" xfId="0" applyFont="1" applyBorder="1" applyAlignment="1">
      <alignment horizontal="center"/>
    </xf>
    <xf numFmtId="4" fontId="3" fillId="0" borderId="11" xfId="0" applyNumberFormat="1" applyFont="1" applyBorder="1" applyAlignment="1">
      <alignment horizontal="center"/>
    </xf>
    <xf numFmtId="189" fontId="3" fillId="0" borderId="11" xfId="0" applyNumberFormat="1" applyFont="1" applyBorder="1" applyAlignment="1">
      <alignment horizontal="right"/>
    </xf>
    <xf numFmtId="49" fontId="3" fillId="0" borderId="12" xfId="0" applyNumberFormat="1" applyFont="1" applyBorder="1" applyAlignment="1">
      <alignment horizontal="right" vertical="top"/>
    </xf>
    <xf numFmtId="0" fontId="2" fillId="0" borderId="12" xfId="0" applyFont="1" applyBorder="1" applyAlignment="1">
      <alignment vertical="top" wrapText="1"/>
    </xf>
    <xf numFmtId="0" fontId="3" fillId="0" borderId="12" xfId="0" applyFont="1" applyBorder="1" applyAlignment="1">
      <alignment horizontal="center"/>
    </xf>
    <xf numFmtId="4" fontId="3" fillId="0" borderId="12" xfId="0" applyNumberFormat="1" applyFont="1" applyBorder="1" applyAlignment="1">
      <alignment horizontal="center"/>
    </xf>
    <xf numFmtId="189" fontId="3" fillId="0" borderId="12" xfId="0" applyNumberFormat="1" applyFont="1" applyBorder="1" applyAlignment="1">
      <alignment horizontal="right"/>
    </xf>
    <xf numFmtId="189" fontId="3" fillId="41" borderId="19" xfId="53" applyNumberFormat="1" applyFont="1" applyFill="1" applyBorder="1" applyAlignment="1">
      <alignment horizontal="right"/>
      <protection/>
    </xf>
    <xf numFmtId="0" fontId="34" fillId="0" borderId="0" xfId="0" applyFont="1" applyAlignment="1">
      <alignment/>
    </xf>
    <xf numFmtId="0" fontId="33" fillId="0" borderId="15" xfId="0" applyFont="1" applyBorder="1" applyAlignment="1">
      <alignment horizontal="center" vertical="top" wrapText="1"/>
    </xf>
    <xf numFmtId="0" fontId="33" fillId="0" borderId="0" xfId="0" applyFont="1" applyAlignment="1">
      <alignment horizontal="center" vertical="top" wrapText="1"/>
    </xf>
    <xf numFmtId="0" fontId="33" fillId="0" borderId="0" xfId="0" applyFont="1" applyAlignment="1">
      <alignment horizontal="justify" vertical="top" wrapText="1"/>
    </xf>
    <xf numFmtId="0" fontId="35" fillId="0" borderId="0" xfId="0" applyFont="1" applyBorder="1" applyAlignment="1">
      <alignment horizontal="left" vertical="top"/>
    </xf>
    <xf numFmtId="0" fontId="31" fillId="0" borderId="0" xfId="0" applyFont="1" applyBorder="1" applyAlignment="1">
      <alignment horizontal="left" vertical="top" wrapText="1"/>
    </xf>
    <xf numFmtId="0" fontId="3" fillId="0" borderId="0" xfId="0" applyFont="1" applyAlignment="1">
      <alignment horizontal="left" wrapText="1"/>
    </xf>
    <xf numFmtId="0" fontId="3" fillId="0" borderId="0" xfId="0" applyNumberFormat="1" applyFont="1" applyFill="1" applyBorder="1" applyAlignment="1">
      <alignment wrapText="1"/>
    </xf>
    <xf numFmtId="0" fontId="30" fillId="10" borderId="0" xfId="0" applyNumberFormat="1" applyFont="1" applyFill="1" applyBorder="1" applyAlignment="1">
      <alignment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3" fillId="0" borderId="0" xfId="0" applyFont="1" applyAlignment="1">
      <alignment horizontal="left" vertical="top" wrapText="1"/>
    </xf>
    <xf numFmtId="0" fontId="2" fillId="0" borderId="0" xfId="0" applyNumberFormat="1" applyFont="1" applyFill="1" applyBorder="1" applyAlignment="1">
      <alignment horizontal="left" vertical="top" wrapText="1"/>
    </xf>
    <xf numFmtId="0" fontId="3" fillId="0" borderId="0" xfId="0" applyFont="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0" applyNumberFormat="1" applyFont="1" applyFill="1" applyBorder="1" applyAlignment="1">
      <alignment horizontal="left" vertical="top" wrapText="1"/>
    </xf>
    <xf numFmtId="0" fontId="2" fillId="0" borderId="0" xfId="0" applyFont="1" applyAlignment="1">
      <alignment horizontal="left" vertical="top" wrapText="1"/>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A4 Small 210 x 297 mm" xfId="33"/>
    <cellStyle name="Bilješka" xfId="34"/>
    <cellStyle name="Dobro"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_TROSKOVNIK-revizija2 2" xfId="52"/>
    <cellStyle name="Normalno 2" xfId="53"/>
    <cellStyle name="Normalno 2 2" xfId="54"/>
    <cellStyle name="Percent" xfId="55"/>
    <cellStyle name="Povezana ćelija"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List2"/>
  <dimension ref="A1:E30"/>
  <sheetViews>
    <sheetView tabSelected="1" zoomScaleSheetLayoutView="130" zoomScalePageLayoutView="85" workbookViewId="0" topLeftCell="A1">
      <selection activeCell="B15" sqref="B15"/>
    </sheetView>
  </sheetViews>
  <sheetFormatPr defaultColWidth="9.140625" defaultRowHeight="12.75"/>
  <cols>
    <col min="1" max="1" width="36.28125" style="1" customWidth="1"/>
    <col min="2" max="2" width="37.8515625" style="1" customWidth="1"/>
    <col min="3" max="3" width="10.8515625" style="1" customWidth="1"/>
    <col min="4" max="4" width="6.140625" style="1" customWidth="1"/>
    <col min="5" max="5" width="5.28125" style="1" customWidth="1"/>
    <col min="6" max="16384" width="9.140625" style="1" customWidth="1"/>
  </cols>
  <sheetData>
    <row r="1" spans="1:3" ht="12.75">
      <c r="A1" s="1" t="s">
        <v>80</v>
      </c>
      <c r="B1" s="2" t="s">
        <v>78</v>
      </c>
      <c r="C1" s="2"/>
    </row>
    <row r="2" spans="1:3" ht="25.5">
      <c r="A2" s="1" t="s">
        <v>81</v>
      </c>
      <c r="B2" s="52" t="s">
        <v>114</v>
      </c>
      <c r="C2" s="2"/>
    </row>
    <row r="3" spans="1:3" ht="12.75">
      <c r="A3" s="1" t="s">
        <v>82</v>
      </c>
      <c r="B3" s="2" t="s">
        <v>115</v>
      </c>
      <c r="C3" s="2"/>
    </row>
    <row r="4" spans="1:3" ht="12.75">
      <c r="A4" s="1" t="s">
        <v>83</v>
      </c>
      <c r="B4" s="53" t="s">
        <v>116</v>
      </c>
      <c r="C4" s="3"/>
    </row>
    <row r="5" spans="1:3" ht="12.75">
      <c r="A5" s="1" t="s">
        <v>84</v>
      </c>
      <c r="B5" s="2" t="s">
        <v>117</v>
      </c>
      <c r="C5" s="2"/>
    </row>
    <row r="6" spans="1:3" ht="12.75">
      <c r="A6" s="1" t="s">
        <v>85</v>
      </c>
      <c r="B6" s="54" t="s">
        <v>75</v>
      </c>
      <c r="C6" s="2"/>
    </row>
    <row r="7" spans="1:3" ht="12.75">
      <c r="A7" s="1" t="s">
        <v>86</v>
      </c>
      <c r="B7" s="2" t="s">
        <v>79</v>
      </c>
      <c r="C7" s="2"/>
    </row>
    <row r="8" spans="1:3" ht="12.75">
      <c r="A8" s="1" t="s">
        <v>87</v>
      </c>
      <c r="B8" s="2" t="s">
        <v>147</v>
      </c>
      <c r="C8" s="2"/>
    </row>
    <row r="12" spans="1:5" ht="33.75">
      <c r="A12" s="399" t="s">
        <v>148</v>
      </c>
      <c r="B12" s="399"/>
      <c r="C12" s="399"/>
      <c r="D12" s="399"/>
      <c r="E12" s="399"/>
    </row>
    <row r="13" spans="1:5" ht="45" customHeight="1">
      <c r="A13" s="400" t="s">
        <v>522</v>
      </c>
      <c r="B13" s="400"/>
      <c r="C13" s="400"/>
      <c r="D13" s="400"/>
      <c r="E13" s="400"/>
    </row>
    <row r="14" spans="1:5" ht="45" customHeight="1">
      <c r="A14" s="55"/>
      <c r="B14" s="55"/>
      <c r="C14" s="55"/>
      <c r="D14" s="55"/>
      <c r="E14" s="55"/>
    </row>
    <row r="15" spans="1:5" ht="45" customHeight="1">
      <c r="A15" s="55"/>
      <c r="B15" s="55"/>
      <c r="C15" s="55"/>
      <c r="D15" s="55"/>
      <c r="E15" s="55"/>
    </row>
    <row r="16" spans="1:5" ht="45" customHeight="1">
      <c r="A16" s="55"/>
      <c r="B16" s="55"/>
      <c r="C16" s="55"/>
      <c r="D16" s="55"/>
      <c r="E16" s="55"/>
    </row>
    <row r="17" spans="1:5" ht="45" customHeight="1">
      <c r="A17" s="55"/>
      <c r="B17" s="55"/>
      <c r="C17" s="55"/>
      <c r="D17" s="55"/>
      <c r="E17" s="55"/>
    </row>
    <row r="19" ht="12.75">
      <c r="A19" s="1" t="s">
        <v>88</v>
      </c>
    </row>
    <row r="30" ht="12.75">
      <c r="A30" s="1" t="s">
        <v>76</v>
      </c>
    </row>
  </sheetData>
  <sheetProtection selectLockedCells="1" selectUnlockedCells="1"/>
  <mergeCells count="2">
    <mergeCell ref="A12:E12"/>
    <mergeCell ref="A13:E13"/>
  </mergeCells>
  <printOptions horizontalCentered="1" verticalCentered="1"/>
  <pageMargins left="0.7" right="0.7" top="0.75" bottom="0.75" header="0.3" footer="0.3"/>
  <pageSetup horizontalDpi="600" verticalDpi="600" orientation="portrait" paperSize="9" scale="85" r:id="rId1"/>
  <headerFooter>
    <oddHeader>&amp;L&amp;"-,Podebljano"TROŠKOVNIK GRAĐEVINSKO OBRTNIČKIH I INSTALATERSKIH RADOVA&amp;K04+000_FAZA 2&amp;"-,Uobičajeno"&amp;K000000
&amp;8GRAĐEVINA : FORMIRANJE PARCELE I IZGRADNJA GRAĐEVINE JAVNE NAMJENE U KRIŽANCU&amp;"Arial,Uobičajeno"&amp;10
</oddHeader>
    <oddFooter>&amp;L&amp;"-,Uobičajeno"&amp;8
Općina Sveti Ilija, Trg Josipa Godrijana 2, Sveti Ilija
&amp;"-,Podebljano"GAVNI PROJEKT, Z.O.P. : 4/2019&amp;C&amp;"-,Uobičajeno"&amp;8VD PROJEKT d.o.o.
Pušćine, Čakovečka 51</oddFooter>
  </headerFooter>
</worksheet>
</file>

<file path=xl/worksheets/sheet2.xml><?xml version="1.0" encoding="utf-8"?>
<worksheet xmlns="http://schemas.openxmlformats.org/spreadsheetml/2006/main" xmlns:r="http://schemas.openxmlformats.org/officeDocument/2006/relationships">
  <dimension ref="A1:F32"/>
  <sheetViews>
    <sheetView workbookViewId="0" topLeftCell="A1">
      <selection activeCell="B9" sqref="B9"/>
    </sheetView>
  </sheetViews>
  <sheetFormatPr defaultColWidth="9.140625" defaultRowHeight="12.75"/>
  <cols>
    <col min="1" max="1" width="6.140625" style="0" customWidth="1"/>
    <col min="2" max="2" width="50.7109375" style="0" customWidth="1"/>
    <col min="3" max="3" width="9.28125" style="0" customWidth="1"/>
    <col min="4" max="4" width="8.00390625" style="0" customWidth="1"/>
    <col min="5" max="5" width="7.140625" style="0" customWidth="1"/>
    <col min="6" max="6" width="11.140625" style="0" customWidth="1"/>
  </cols>
  <sheetData>
    <row r="1" spans="1:6" ht="15.75">
      <c r="A1" s="171"/>
      <c r="B1" s="172" t="s">
        <v>22</v>
      </c>
      <c r="C1" s="173"/>
      <c r="D1" s="174"/>
      <c r="E1" s="175"/>
      <c r="F1" s="176"/>
    </row>
    <row r="2" spans="1:6" ht="12.75">
      <c r="A2" s="171"/>
      <c r="B2" s="110"/>
      <c r="C2" s="173"/>
      <c r="D2" s="174"/>
      <c r="E2" s="175"/>
      <c r="F2" s="176"/>
    </row>
    <row r="3" spans="1:6" ht="12.75">
      <c r="A3" s="171"/>
      <c r="B3" s="177" t="s">
        <v>23</v>
      </c>
      <c r="C3" s="173"/>
      <c r="D3" s="174"/>
      <c r="E3" s="175"/>
      <c r="F3" s="176"/>
    </row>
    <row r="4" spans="1:6" ht="12.75">
      <c r="A4" s="171"/>
      <c r="B4" s="111"/>
      <c r="C4" s="173"/>
      <c r="D4" s="174"/>
      <c r="E4" s="175"/>
      <c r="F4" s="176"/>
    </row>
    <row r="5" spans="1:6" ht="12.75">
      <c r="A5" s="171"/>
      <c r="B5" s="110" t="s">
        <v>295</v>
      </c>
      <c r="C5" s="173" t="s">
        <v>24</v>
      </c>
      <c r="D5" s="174"/>
      <c r="E5" s="175"/>
      <c r="F5" s="176">
        <f>'Građevinsko-obrtnički radovi'!F346</f>
        <v>0</v>
      </c>
    </row>
    <row r="6" spans="1:6" ht="12.75">
      <c r="A6" s="171"/>
      <c r="B6" s="110"/>
      <c r="C6" s="173"/>
      <c r="D6" s="174"/>
      <c r="E6" s="175"/>
      <c r="F6" s="176"/>
    </row>
    <row r="7" spans="1:6" ht="12.75">
      <c r="A7" s="171"/>
      <c r="B7" s="110" t="s">
        <v>296</v>
      </c>
      <c r="C7" s="173" t="s">
        <v>24</v>
      </c>
      <c r="D7" s="174"/>
      <c r="E7" s="175"/>
      <c r="F7" s="176">
        <f>'Građevinsko-obrtnički radovi'!F347</f>
        <v>0</v>
      </c>
    </row>
    <row r="8" spans="1:6" ht="12.75">
      <c r="A8" s="171"/>
      <c r="B8" s="110"/>
      <c r="C8" s="173"/>
      <c r="D8" s="174"/>
      <c r="E8" s="175"/>
      <c r="F8" s="176"/>
    </row>
    <row r="9" spans="1:6" ht="12.75">
      <c r="A9" s="171"/>
      <c r="B9" s="110" t="s">
        <v>297</v>
      </c>
      <c r="C9" s="173" t="s">
        <v>24</v>
      </c>
      <c r="D9" s="174"/>
      <c r="E9" s="175"/>
      <c r="F9" s="176">
        <f>Hidroinstalacije!F220</f>
        <v>0</v>
      </c>
    </row>
    <row r="10" spans="1:6" ht="12.75">
      <c r="A10" s="171"/>
      <c r="B10" s="110"/>
      <c r="C10" s="173"/>
      <c r="D10" s="174"/>
      <c r="E10" s="175"/>
      <c r="F10" s="176"/>
    </row>
    <row r="11" spans="1:6" ht="12.75">
      <c r="A11" s="96"/>
      <c r="B11" s="110" t="s">
        <v>298</v>
      </c>
      <c r="C11" s="173" t="s">
        <v>24</v>
      </c>
      <c r="D11" s="178"/>
      <c r="E11" s="175"/>
      <c r="F11" s="176">
        <f>Elektroinstalacije!G140</f>
        <v>0</v>
      </c>
    </row>
    <row r="12" spans="1:6" ht="12.75">
      <c r="A12" s="96"/>
      <c r="B12" s="110"/>
      <c r="C12" s="173"/>
      <c r="D12" s="178"/>
      <c r="E12" s="175"/>
      <c r="F12" s="176"/>
    </row>
    <row r="13" spans="1:6" ht="12.75">
      <c r="A13" s="96"/>
      <c r="B13" s="110" t="s">
        <v>299</v>
      </c>
      <c r="C13" s="173" t="s">
        <v>24</v>
      </c>
      <c r="D13" s="178"/>
      <c r="E13" s="175"/>
      <c r="F13" s="176">
        <f>Strojarstvo!F152</f>
        <v>0</v>
      </c>
    </row>
    <row r="14" spans="1:6" ht="12.75">
      <c r="A14" s="96"/>
      <c r="B14" s="110"/>
      <c r="C14" s="173"/>
      <c r="D14" s="178"/>
      <c r="E14" s="175"/>
      <c r="F14" s="176"/>
    </row>
    <row r="15" spans="1:6" ht="12.75">
      <c r="A15" s="96"/>
      <c r="B15" s="111"/>
      <c r="C15" s="180"/>
      <c r="D15" s="174"/>
      <c r="E15" s="181"/>
      <c r="F15" s="179"/>
    </row>
    <row r="16" spans="1:6" ht="13.5" thickBot="1">
      <c r="A16" s="96"/>
      <c r="B16" s="182" t="s">
        <v>25</v>
      </c>
      <c r="C16" s="183"/>
      <c r="D16" s="184"/>
      <c r="E16" s="185"/>
      <c r="F16" s="186">
        <f>SUM(F5:F14)</f>
        <v>0</v>
      </c>
    </row>
    <row r="17" spans="1:6" ht="12.75">
      <c r="A17" s="171"/>
      <c r="B17" s="110"/>
      <c r="C17" s="173"/>
      <c r="D17" s="174"/>
      <c r="E17" s="175"/>
      <c r="F17" s="176"/>
    </row>
    <row r="18" spans="1:6" ht="12.75">
      <c r="A18" s="171"/>
      <c r="B18" s="173" t="s">
        <v>300</v>
      </c>
      <c r="C18" s="173"/>
      <c r="D18" s="174"/>
      <c r="E18" s="175"/>
      <c r="F18" s="176">
        <f>F16*0.25</f>
        <v>0</v>
      </c>
    </row>
    <row r="19" spans="1:6" ht="13.5" thickBot="1">
      <c r="A19" s="171"/>
      <c r="B19" s="119"/>
      <c r="C19" s="183"/>
      <c r="D19" s="184"/>
      <c r="E19" s="187"/>
      <c r="F19" s="188"/>
    </row>
    <row r="20" spans="1:6" ht="13.5" thickBot="1">
      <c r="A20" s="96"/>
      <c r="B20" s="189" t="s">
        <v>301</v>
      </c>
      <c r="C20" s="190"/>
      <c r="D20" s="191"/>
      <c r="E20" s="192"/>
      <c r="F20" s="193">
        <f>F16+F18</f>
        <v>0</v>
      </c>
    </row>
    <row r="21" spans="1:6" ht="13.5" thickTop="1">
      <c r="A21" s="171"/>
      <c r="B21" s="110"/>
      <c r="C21" s="173"/>
      <c r="D21" s="194"/>
      <c r="E21" s="175"/>
      <c r="F21" s="176"/>
    </row>
    <row r="22" spans="1:6" ht="12.75">
      <c r="A22" s="171"/>
      <c r="B22" s="110"/>
      <c r="C22" s="173"/>
      <c r="D22" s="194"/>
      <c r="E22" s="175"/>
      <c r="F22" s="176"/>
    </row>
    <row r="23" spans="1:6" ht="12.75">
      <c r="A23" s="171"/>
      <c r="B23" s="110"/>
      <c r="C23" s="173"/>
      <c r="D23" s="194"/>
      <c r="E23" s="175"/>
      <c r="F23" s="176"/>
    </row>
    <row r="24" spans="1:6" ht="12.75">
      <c r="A24" s="171"/>
      <c r="B24" s="110"/>
      <c r="C24" s="173"/>
      <c r="D24" s="194"/>
      <c r="E24" s="175"/>
      <c r="F24" s="176"/>
    </row>
    <row r="25" spans="1:6" ht="12.75">
      <c r="A25" s="171"/>
      <c r="B25" s="110"/>
      <c r="C25" s="173"/>
      <c r="D25" s="194"/>
      <c r="E25" s="175"/>
      <c r="F25" s="176"/>
    </row>
    <row r="26" spans="1:6" ht="12.75">
      <c r="A26" s="96"/>
      <c r="B26" s="110"/>
      <c r="C26" s="1" t="s">
        <v>77</v>
      </c>
      <c r="D26" s="178"/>
      <c r="E26" s="175"/>
      <c r="F26" s="176"/>
    </row>
    <row r="27" spans="1:6" ht="12.75">
      <c r="A27" s="171"/>
      <c r="B27" s="110"/>
      <c r="C27" s="173"/>
      <c r="D27" s="174"/>
      <c r="E27" s="175"/>
      <c r="F27" s="176"/>
    </row>
    <row r="28" spans="1:6" ht="12.75">
      <c r="A28" s="171"/>
      <c r="B28" s="110"/>
      <c r="C28" s="173"/>
      <c r="D28" s="174"/>
      <c r="E28" s="175"/>
      <c r="F28" s="176"/>
    </row>
    <row r="29" spans="1:6" ht="12.75">
      <c r="A29" s="171"/>
      <c r="B29" s="110"/>
      <c r="C29" s="173"/>
      <c r="D29" s="174"/>
      <c r="E29" s="175"/>
      <c r="F29" s="176"/>
    </row>
    <row r="30" spans="1:6" ht="12.75">
      <c r="A30" s="171"/>
      <c r="B30" s="110"/>
      <c r="C30" s="173"/>
      <c r="D30" s="174"/>
      <c r="E30" s="175"/>
      <c r="F30" s="176"/>
    </row>
    <row r="31" spans="1:6" ht="12.75">
      <c r="A31" s="171"/>
      <c r="B31" s="110"/>
      <c r="C31" s="173"/>
      <c r="D31" s="174"/>
      <c r="E31" s="175"/>
      <c r="F31" s="176"/>
    </row>
    <row r="32" spans="1:6" ht="12.75">
      <c r="A32" s="171"/>
      <c r="B32" s="110"/>
      <c r="C32" s="173" t="s">
        <v>131</v>
      </c>
      <c r="D32" s="178"/>
      <c r="E32" s="175"/>
      <c r="F32" s="176"/>
    </row>
  </sheetData>
  <sheetProtection/>
  <printOptions/>
  <pageMargins left="0.7" right="0.7" top="0.75" bottom="0.75" header="0.3" footer="0.3"/>
  <pageSetup horizontalDpi="600" verticalDpi="600" orientation="portrait" paperSize="9" scale="85" r:id="rId1"/>
  <headerFooter>
    <oddHeader>&amp;L&amp;"-,Podebljano"TROŠKOVNIK GRAĐEVINSKO OBRTNIČKIH I INSTALATERSKIH RADOVA&amp;K04+000_FAZA 2&amp;"Arial,Uobičajeno"&amp;K000000
&amp;"-,Uobičajeno"&amp;8GRAĐEVINA : FORMIRANJE PARCELE I IZGRADNJA GRAĐEVINE JAVNE NAMJENE U KRIŽANCU&amp;"Arial,Uobičajeno"&amp;10
</oddHeader>
    <oddFooter>&amp;L&amp;"-,Uobičajeno"&amp;8
Općina Sveti Ilija, Trg Josipa godrijana 2, Sveti Ilija
&amp;"-,Podebljano"GAVNI PROJEKT, Z.O.P. : 4/2019&amp;C&amp;"-,Uobičajeno"&amp;8VD PROJEKT d.o.o.
Pušćine, Čakovečka 51</oddFooter>
  </headerFooter>
</worksheet>
</file>

<file path=xl/worksheets/sheet3.xml><?xml version="1.0" encoding="utf-8"?>
<worksheet xmlns="http://schemas.openxmlformats.org/spreadsheetml/2006/main" xmlns:r="http://schemas.openxmlformats.org/officeDocument/2006/relationships">
  <sheetPr codeName="List1"/>
  <dimension ref="A1:F367"/>
  <sheetViews>
    <sheetView defaultGridColor="0" zoomScaleSheetLayoutView="100" zoomScalePageLayoutView="85" colorId="55" workbookViewId="0" topLeftCell="A1">
      <selection activeCell="D227" sqref="D227"/>
    </sheetView>
  </sheetViews>
  <sheetFormatPr defaultColWidth="0" defaultRowHeight="12.75"/>
  <cols>
    <col min="1" max="1" width="6.7109375" style="83" customWidth="1"/>
    <col min="2" max="2" width="52.421875" style="18" customWidth="1"/>
    <col min="3" max="3" width="7.00390625" style="4" customWidth="1"/>
    <col min="4" max="4" width="8.28125" style="5" customWidth="1"/>
    <col min="5" max="5" width="8.57421875" style="69" customWidth="1"/>
    <col min="6" max="6" width="12.28125" style="59" customWidth="1"/>
    <col min="7" max="255" width="0" style="4" hidden="1" customWidth="1"/>
    <col min="256" max="16384" width="1.28515625" style="4" hidden="1" customWidth="1"/>
  </cols>
  <sheetData>
    <row r="1" spans="1:6" ht="15.75">
      <c r="A1" s="288" t="s">
        <v>156</v>
      </c>
      <c r="B1" s="289" t="s">
        <v>6</v>
      </c>
      <c r="C1" s="22"/>
      <c r="D1" s="23"/>
      <c r="E1" s="70"/>
      <c r="F1" s="57"/>
    </row>
    <row r="3" spans="1:6" s="8" customFormat="1" ht="15.75" customHeight="1">
      <c r="A3" s="85" t="s">
        <v>7</v>
      </c>
      <c r="B3" s="86" t="s">
        <v>169</v>
      </c>
      <c r="C3" s="290"/>
      <c r="D3" s="291"/>
      <c r="E3" s="292"/>
      <c r="F3" s="293"/>
    </row>
    <row r="4" spans="1:4" ht="12.75">
      <c r="A4" s="81"/>
      <c r="B4" s="166"/>
      <c r="C4" s="9"/>
      <c r="D4" s="10"/>
    </row>
    <row r="5" spans="1:4" ht="18.75" customHeight="1">
      <c r="A5" s="81"/>
      <c r="B5" s="166" t="s">
        <v>70</v>
      </c>
      <c r="C5" s="9"/>
      <c r="D5" s="10"/>
    </row>
    <row r="6" spans="1:6" ht="202.5" customHeight="1">
      <c r="A6" s="81"/>
      <c r="B6" s="406" t="s">
        <v>179</v>
      </c>
      <c r="C6" s="406"/>
      <c r="D6" s="406"/>
      <c r="E6" s="406"/>
      <c r="F6" s="406"/>
    </row>
    <row r="7" spans="1:6" ht="67.5" customHeight="1">
      <c r="A7" s="81" t="s">
        <v>55</v>
      </c>
      <c r="B7" s="24" t="s">
        <v>415</v>
      </c>
      <c r="C7" s="11"/>
      <c r="D7" s="12"/>
      <c r="E7" s="72"/>
      <c r="F7" s="60"/>
    </row>
    <row r="8" spans="1:6" ht="12" customHeight="1">
      <c r="A8" s="81"/>
      <c r="B8" s="170"/>
      <c r="C8" s="166" t="s">
        <v>18</v>
      </c>
      <c r="D8" s="10">
        <v>1</v>
      </c>
      <c r="F8" s="59">
        <f>D8*E8</f>
        <v>0</v>
      </c>
    </row>
    <row r="9" spans="1:4" ht="12.75">
      <c r="A9" s="81"/>
      <c r="B9" s="166"/>
      <c r="C9" s="9"/>
      <c r="D9" s="10"/>
    </row>
    <row r="10" spans="1:6" ht="13.5" thickBot="1">
      <c r="A10" s="81"/>
      <c r="B10" s="17"/>
      <c r="C10" s="13"/>
      <c r="D10" s="14"/>
      <c r="E10" s="73"/>
      <c r="F10" s="61"/>
    </row>
    <row r="11" spans="1:6" ht="12.75">
      <c r="A11" s="81"/>
      <c r="B11" s="168" t="s">
        <v>170</v>
      </c>
      <c r="C11" s="9"/>
      <c r="D11" s="10"/>
      <c r="F11" s="59">
        <f>SUM(F8:F8)</f>
        <v>0</v>
      </c>
    </row>
    <row r="12" spans="1:4" ht="12.75">
      <c r="A12" s="81"/>
      <c r="B12" s="166"/>
      <c r="C12" s="9"/>
      <c r="D12" s="10"/>
    </row>
    <row r="14" spans="1:6" ht="15">
      <c r="A14" s="85" t="s">
        <v>10</v>
      </c>
      <c r="B14" s="86" t="s">
        <v>14</v>
      </c>
      <c r="C14" s="6"/>
      <c r="D14" s="7"/>
      <c r="E14" s="71"/>
      <c r="F14" s="58"/>
    </row>
    <row r="15" spans="1:4" ht="12.75">
      <c r="A15" s="81"/>
      <c r="B15" s="168"/>
      <c r="C15" s="169"/>
      <c r="D15" s="10"/>
    </row>
    <row r="16" spans="1:4" ht="15.75" customHeight="1">
      <c r="A16" s="81"/>
      <c r="B16" s="166" t="s">
        <v>70</v>
      </c>
      <c r="C16" s="169"/>
      <c r="D16" s="10"/>
    </row>
    <row r="17" spans="1:6" ht="178.5" customHeight="1">
      <c r="A17" s="81"/>
      <c r="B17" s="408" t="s">
        <v>132</v>
      </c>
      <c r="C17" s="406"/>
      <c r="D17" s="406"/>
      <c r="E17" s="406"/>
      <c r="F17" s="406"/>
    </row>
    <row r="18" spans="1:6" ht="194.25" customHeight="1">
      <c r="A18" s="81"/>
      <c r="B18" s="404" t="s">
        <v>133</v>
      </c>
      <c r="C18" s="405"/>
      <c r="D18" s="405"/>
      <c r="E18" s="405"/>
      <c r="F18" s="405"/>
    </row>
    <row r="19" spans="1:6" ht="27" customHeight="1">
      <c r="A19" s="81"/>
      <c r="B19" s="410" t="s">
        <v>180</v>
      </c>
      <c r="C19" s="410"/>
      <c r="D19" s="410"/>
      <c r="E19" s="410"/>
      <c r="F19" s="410"/>
    </row>
    <row r="20" spans="1:6" ht="22.5" customHeight="1">
      <c r="A20" s="81"/>
      <c r="B20" s="170"/>
      <c r="C20" s="170"/>
      <c r="D20" s="170"/>
      <c r="E20" s="74"/>
      <c r="F20" s="62"/>
    </row>
    <row r="21" spans="1:4" ht="229.5">
      <c r="A21" s="81" t="s">
        <v>30</v>
      </c>
      <c r="B21" s="25" t="s">
        <v>416</v>
      </c>
      <c r="C21" s="9"/>
      <c r="D21" s="10"/>
    </row>
    <row r="22" spans="1:6" ht="12.75">
      <c r="A22" s="81"/>
      <c r="B22" s="166" t="s">
        <v>89</v>
      </c>
      <c r="C22" s="4" t="s">
        <v>11</v>
      </c>
      <c r="D22" s="26">
        <v>106</v>
      </c>
      <c r="F22" s="59">
        <f>D22*E22</f>
        <v>0</v>
      </c>
    </row>
    <row r="23" spans="1:6" ht="12.75">
      <c r="A23" s="81"/>
      <c r="B23" s="166" t="s">
        <v>120</v>
      </c>
      <c r="C23" s="9" t="s">
        <v>11</v>
      </c>
      <c r="D23" s="10">
        <v>4</v>
      </c>
      <c r="F23" s="59">
        <f>D23*E23</f>
        <v>0</v>
      </c>
    </row>
    <row r="24" spans="1:4" ht="12.75">
      <c r="A24" s="81"/>
      <c r="B24" s="166"/>
      <c r="C24" s="9"/>
      <c r="D24" s="10"/>
    </row>
    <row r="25" spans="1:4" ht="84" customHeight="1">
      <c r="A25" s="81" t="s">
        <v>29</v>
      </c>
      <c r="B25" s="168" t="s">
        <v>417</v>
      </c>
      <c r="C25" s="9"/>
      <c r="D25" s="10"/>
    </row>
    <row r="26" spans="1:6" ht="12.75" customHeight="1">
      <c r="A26" s="81"/>
      <c r="B26" s="166"/>
      <c r="C26" s="9" t="s">
        <v>11</v>
      </c>
      <c r="D26" s="10">
        <v>26</v>
      </c>
      <c r="F26" s="59">
        <f>D26*E26</f>
        <v>0</v>
      </c>
    </row>
    <row r="27" spans="1:4" ht="12.75" customHeight="1">
      <c r="A27" s="81"/>
      <c r="B27" s="166"/>
      <c r="C27" s="9"/>
      <c r="D27" s="10"/>
    </row>
    <row r="28" spans="1:4" ht="65.25" customHeight="1">
      <c r="A28" s="81" t="s">
        <v>31</v>
      </c>
      <c r="B28" s="25" t="s">
        <v>418</v>
      </c>
      <c r="C28" s="9"/>
      <c r="D28" s="10"/>
    </row>
    <row r="29" spans="1:6" ht="12.75" customHeight="1">
      <c r="A29" s="81"/>
      <c r="B29" s="166" t="s">
        <v>121</v>
      </c>
      <c r="C29" s="9" t="s">
        <v>11</v>
      </c>
      <c r="D29" s="10">
        <v>94.2</v>
      </c>
      <c r="F29" s="59">
        <f>D29*E29</f>
        <v>0</v>
      </c>
    </row>
    <row r="30" spans="1:6" ht="12.75" customHeight="1">
      <c r="A30" s="81" t="s">
        <v>5</v>
      </c>
      <c r="B30" s="166" t="s">
        <v>122</v>
      </c>
      <c r="C30" s="9" t="s">
        <v>11</v>
      </c>
      <c r="D30" s="10">
        <v>94.2</v>
      </c>
      <c r="F30" s="59">
        <f>D30*E30</f>
        <v>0</v>
      </c>
    </row>
    <row r="31" spans="1:6" ht="12.75" customHeight="1">
      <c r="A31" s="81"/>
      <c r="B31" s="166" t="s">
        <v>90</v>
      </c>
      <c r="C31" s="9" t="s">
        <v>17</v>
      </c>
      <c r="D31" s="10">
        <v>43.2</v>
      </c>
      <c r="F31" s="59">
        <f>D31*E31</f>
        <v>0</v>
      </c>
    </row>
    <row r="32" spans="1:4" ht="12.75" customHeight="1">
      <c r="A32" s="81"/>
      <c r="B32" s="166"/>
      <c r="C32" s="9"/>
      <c r="D32" s="10"/>
    </row>
    <row r="33" spans="1:4" ht="48.75" customHeight="1">
      <c r="A33" s="81" t="s">
        <v>32</v>
      </c>
      <c r="B33" s="134" t="s">
        <v>419</v>
      </c>
      <c r="C33" s="9"/>
      <c r="D33" s="10"/>
    </row>
    <row r="34" spans="1:6" ht="12.75">
      <c r="A34" s="81"/>
      <c r="B34" s="25"/>
      <c r="C34" s="9" t="s">
        <v>11</v>
      </c>
      <c r="D34" s="10">
        <v>92.5</v>
      </c>
      <c r="F34" s="59">
        <f>D34*E34</f>
        <v>0</v>
      </c>
    </row>
    <row r="35" spans="1:4" ht="12.75">
      <c r="A35" s="81"/>
      <c r="B35" s="25"/>
      <c r="C35" s="9"/>
      <c r="D35" s="10"/>
    </row>
    <row r="36" spans="1:4" ht="94.5" customHeight="1">
      <c r="A36" s="81" t="s">
        <v>51</v>
      </c>
      <c r="B36" s="25" t="s">
        <v>420</v>
      </c>
      <c r="C36" s="9"/>
      <c r="D36" s="10"/>
    </row>
    <row r="37" spans="1:6" ht="12.75">
      <c r="A37" s="81"/>
      <c r="B37" s="25"/>
      <c r="C37" s="9" t="s">
        <v>11</v>
      </c>
      <c r="D37" s="10">
        <v>41</v>
      </c>
      <c r="F37" s="59">
        <f>D37*E37</f>
        <v>0</v>
      </c>
    </row>
    <row r="38" spans="1:4" ht="12.75">
      <c r="A38" s="81"/>
      <c r="B38" s="25"/>
      <c r="C38" s="9"/>
      <c r="D38" s="10"/>
    </row>
    <row r="39" spans="1:4" ht="135.75" customHeight="1">
      <c r="A39" s="81" t="s">
        <v>118</v>
      </c>
      <c r="B39" s="25" t="s">
        <v>421</v>
      </c>
      <c r="C39" s="9"/>
      <c r="D39" s="10"/>
    </row>
    <row r="40" spans="1:6" ht="12.75">
      <c r="A40" s="81"/>
      <c r="B40" s="25"/>
      <c r="C40" s="9" t="s">
        <v>11</v>
      </c>
      <c r="D40" s="10">
        <v>10.5</v>
      </c>
      <c r="F40" s="59">
        <f>D40*E40</f>
        <v>0</v>
      </c>
    </row>
    <row r="41" spans="1:4" ht="12.75">
      <c r="A41" s="81"/>
      <c r="B41" s="25"/>
      <c r="C41" s="9"/>
      <c r="D41" s="10"/>
    </row>
    <row r="42" spans="1:4" ht="91.5" customHeight="1">
      <c r="A42" s="81" t="s">
        <v>119</v>
      </c>
      <c r="B42" s="25" t="s">
        <v>422</v>
      </c>
      <c r="C42" s="9"/>
      <c r="D42" s="10"/>
    </row>
    <row r="43" spans="1:6" ht="12.75">
      <c r="A43" s="81"/>
      <c r="B43" s="18" t="s">
        <v>123</v>
      </c>
      <c r="C43" s="9" t="s">
        <v>11</v>
      </c>
      <c r="D43" s="10">
        <v>92.5</v>
      </c>
      <c r="F43" s="59">
        <f>D43*E43</f>
        <v>0</v>
      </c>
    </row>
    <row r="44" spans="1:6" ht="12.75">
      <c r="A44" s="81"/>
      <c r="B44" s="25" t="s">
        <v>124</v>
      </c>
      <c r="C44" s="9" t="s">
        <v>11</v>
      </c>
      <c r="D44" s="10">
        <v>41</v>
      </c>
      <c r="F44" s="59">
        <f>D44*E44</f>
        <v>0</v>
      </c>
    </row>
    <row r="45" spans="1:4" ht="12.75">
      <c r="A45" s="81"/>
      <c r="B45" s="25"/>
      <c r="C45" s="9"/>
      <c r="D45" s="10"/>
    </row>
    <row r="46" spans="1:4" ht="103.5" customHeight="1">
      <c r="A46" s="81" t="s">
        <v>149</v>
      </c>
      <c r="B46" s="25" t="s">
        <v>423</v>
      </c>
      <c r="C46" s="9"/>
      <c r="D46" s="10"/>
    </row>
    <row r="47" spans="1:6" ht="12.75">
      <c r="A47" s="81"/>
      <c r="B47" s="25"/>
      <c r="C47" s="9" t="s">
        <v>11</v>
      </c>
      <c r="D47" s="10">
        <v>41</v>
      </c>
      <c r="F47" s="59">
        <f>D47*E47</f>
        <v>0</v>
      </c>
    </row>
    <row r="48" spans="1:4" ht="12.75">
      <c r="A48" s="81"/>
      <c r="B48" s="25"/>
      <c r="C48" s="9"/>
      <c r="D48" s="10"/>
    </row>
    <row r="49" spans="1:4" ht="89.25" customHeight="1">
      <c r="A49" s="81" t="s">
        <v>150</v>
      </c>
      <c r="B49" s="25" t="s">
        <v>424</v>
      </c>
      <c r="C49" s="9"/>
      <c r="D49" s="10"/>
    </row>
    <row r="50" spans="1:6" ht="12.75">
      <c r="A50" s="81"/>
      <c r="B50" s="166" t="s">
        <v>96</v>
      </c>
      <c r="C50" s="9" t="s">
        <v>11</v>
      </c>
      <c r="D50" s="10">
        <v>205</v>
      </c>
      <c r="F50" s="59">
        <f>D50*E50</f>
        <v>0</v>
      </c>
    </row>
    <row r="51" spans="1:6" ht="12.75">
      <c r="A51" s="81"/>
      <c r="B51" s="166" t="s">
        <v>97</v>
      </c>
      <c r="C51" s="9" t="s">
        <v>11</v>
      </c>
      <c r="D51" s="10">
        <v>45</v>
      </c>
      <c r="F51" s="59">
        <f>D51*E51</f>
        <v>0</v>
      </c>
    </row>
    <row r="52" spans="1:4" ht="12.75">
      <c r="A52" s="81"/>
      <c r="B52" s="166"/>
      <c r="C52" s="9"/>
      <c r="D52" s="10"/>
    </row>
    <row r="53" spans="1:4" ht="45.75" customHeight="1">
      <c r="A53" s="81" t="s">
        <v>151</v>
      </c>
      <c r="B53" s="25" t="s">
        <v>134</v>
      </c>
      <c r="C53" s="9"/>
      <c r="D53" s="10"/>
    </row>
    <row r="54" spans="1:6" ht="12.75">
      <c r="A54" s="81"/>
      <c r="B54" s="166"/>
      <c r="C54" s="9" t="s">
        <v>11</v>
      </c>
      <c r="D54" s="10">
        <v>94.1</v>
      </c>
      <c r="F54" s="59">
        <f>D54*E54</f>
        <v>0</v>
      </c>
    </row>
    <row r="55" spans="1:6" ht="13.5" thickBot="1">
      <c r="A55" s="81"/>
      <c r="B55" s="19"/>
      <c r="C55" s="13"/>
      <c r="D55" s="14"/>
      <c r="E55" s="73"/>
      <c r="F55" s="61"/>
    </row>
    <row r="56" spans="1:6" ht="12.75">
      <c r="A56" s="81"/>
      <c r="B56" s="168" t="s">
        <v>71</v>
      </c>
      <c r="C56" s="9"/>
      <c r="D56" s="10"/>
      <c r="F56" s="59">
        <f>SUM(F22:F55)</f>
        <v>0</v>
      </c>
    </row>
    <row r="57" spans="1:5" ht="12.75">
      <c r="A57" s="81"/>
      <c r="B57" s="166"/>
      <c r="C57" s="169"/>
      <c r="D57" s="10"/>
      <c r="E57" s="59"/>
    </row>
    <row r="58" spans="1:6" ht="15">
      <c r="A58" s="103" t="s">
        <v>12</v>
      </c>
      <c r="B58" s="104" t="s">
        <v>16</v>
      </c>
      <c r="C58" s="15"/>
      <c r="D58" s="16"/>
      <c r="E58" s="63"/>
      <c r="F58" s="63"/>
    </row>
    <row r="59" spans="1:4" ht="12.75">
      <c r="A59" s="81"/>
      <c r="B59" s="166"/>
      <c r="C59" s="9"/>
      <c r="D59" s="10"/>
    </row>
    <row r="60" spans="1:6" ht="12.75">
      <c r="A60" s="105" t="s">
        <v>5</v>
      </c>
      <c r="B60" s="170" t="s">
        <v>70</v>
      </c>
      <c r="C60" s="11"/>
      <c r="D60" s="12"/>
      <c r="E60" s="72"/>
      <c r="F60" s="60"/>
    </row>
    <row r="61" spans="1:6" ht="349.5" customHeight="1">
      <c r="A61" s="105"/>
      <c r="B61" s="405" t="s">
        <v>125</v>
      </c>
      <c r="C61" s="405"/>
      <c r="D61" s="405"/>
      <c r="E61" s="405"/>
      <c r="F61" s="405"/>
    </row>
    <row r="62" spans="1:6" ht="19.5" customHeight="1">
      <c r="A62" s="81"/>
      <c r="B62" s="411" t="s">
        <v>180</v>
      </c>
      <c r="C62" s="411"/>
      <c r="D62" s="411"/>
      <c r="E62" s="411"/>
      <c r="F62" s="411"/>
    </row>
    <row r="63" spans="1:4" ht="12.75">
      <c r="A63" s="81"/>
      <c r="B63" s="20"/>
      <c r="C63" s="9"/>
      <c r="D63" s="10"/>
    </row>
    <row r="64" spans="1:4" ht="79.5" customHeight="1">
      <c r="A64" s="81" t="s">
        <v>33</v>
      </c>
      <c r="B64" s="25" t="s">
        <v>425</v>
      </c>
      <c r="C64" s="9"/>
      <c r="D64" s="10"/>
    </row>
    <row r="65" spans="1:6" ht="12.75">
      <c r="A65" s="81"/>
      <c r="B65" s="166" t="s">
        <v>91</v>
      </c>
      <c r="C65" s="9" t="s">
        <v>11</v>
      </c>
      <c r="D65" s="10">
        <v>78.5</v>
      </c>
      <c r="F65" s="59">
        <f>D65*E65</f>
        <v>0</v>
      </c>
    </row>
    <row r="66" spans="1:6" ht="12.75">
      <c r="A66" s="81"/>
      <c r="B66" s="166" t="s">
        <v>98</v>
      </c>
      <c r="C66" s="9" t="s">
        <v>11</v>
      </c>
      <c r="D66" s="10">
        <v>15.8</v>
      </c>
      <c r="F66" s="59">
        <f>D66*E66</f>
        <v>0</v>
      </c>
    </row>
    <row r="67" spans="1:4" ht="12.75">
      <c r="A67" s="81"/>
      <c r="B67" s="166"/>
      <c r="C67" s="9"/>
      <c r="D67" s="10"/>
    </row>
    <row r="68" spans="1:4" ht="72.75" customHeight="1">
      <c r="A68" s="81" t="s">
        <v>34</v>
      </c>
      <c r="B68" s="80" t="s">
        <v>152</v>
      </c>
      <c r="C68" s="9"/>
      <c r="D68" s="10"/>
    </row>
    <row r="69" spans="1:6" ht="12.75">
      <c r="A69" s="81"/>
      <c r="B69" s="170"/>
      <c r="C69" s="9" t="s">
        <v>9</v>
      </c>
      <c r="D69" s="10">
        <v>1</v>
      </c>
      <c r="F69" s="59">
        <f>D69*E69</f>
        <v>0</v>
      </c>
    </row>
    <row r="70" spans="1:4" ht="13.5" customHeight="1">
      <c r="A70" s="81"/>
      <c r="B70" s="166"/>
      <c r="C70" s="9"/>
      <c r="D70" s="10"/>
    </row>
    <row r="71" spans="1:4" ht="144.75" customHeight="1">
      <c r="A71" s="81" t="s">
        <v>35</v>
      </c>
      <c r="B71" s="25" t="s">
        <v>290</v>
      </c>
      <c r="C71" s="9"/>
      <c r="D71" s="10"/>
    </row>
    <row r="72" spans="1:6" ht="13.5" customHeight="1">
      <c r="A72" s="81"/>
      <c r="B72" s="166" t="s">
        <v>92</v>
      </c>
      <c r="C72" s="9" t="s">
        <v>11</v>
      </c>
      <c r="D72" s="10">
        <v>148.5</v>
      </c>
      <c r="F72" s="59">
        <f>D72*E72</f>
        <v>0</v>
      </c>
    </row>
    <row r="73" spans="1:4" ht="13.5" customHeight="1">
      <c r="A73" s="81"/>
      <c r="B73" s="166"/>
      <c r="C73" s="9"/>
      <c r="D73" s="10"/>
    </row>
    <row r="74" spans="1:4" ht="30.75" customHeight="1">
      <c r="A74" s="81" t="s">
        <v>52</v>
      </c>
      <c r="B74" s="168" t="s">
        <v>135</v>
      </c>
      <c r="C74" s="9"/>
      <c r="D74" s="10"/>
    </row>
    <row r="75" spans="1:6" ht="12.75">
      <c r="A75" s="81"/>
      <c r="B75" s="166"/>
      <c r="C75" s="9" t="s">
        <v>11</v>
      </c>
      <c r="D75" s="10">
        <v>145</v>
      </c>
      <c r="F75" s="59">
        <f>D75*E75</f>
        <v>0</v>
      </c>
    </row>
    <row r="76" spans="1:6" ht="12.75">
      <c r="A76" s="81"/>
      <c r="B76" s="166"/>
      <c r="C76" s="9"/>
      <c r="D76" s="10"/>
      <c r="F76" s="59">
        <f aca="true" t="shared" si="0" ref="F76:F81">D76*E76</f>
        <v>0</v>
      </c>
    </row>
    <row r="77" spans="1:6" ht="18.75" customHeight="1">
      <c r="A77" s="81" t="s">
        <v>74</v>
      </c>
      <c r="B77" s="168" t="s">
        <v>136</v>
      </c>
      <c r="C77" s="9"/>
      <c r="D77" s="10"/>
      <c r="F77" s="59">
        <f t="shared" si="0"/>
        <v>0</v>
      </c>
    </row>
    <row r="78" spans="1:6" ht="12.75">
      <c r="A78" s="81"/>
      <c r="B78" s="166"/>
      <c r="C78" s="9" t="s">
        <v>19</v>
      </c>
      <c r="D78" s="10">
        <v>1</v>
      </c>
      <c r="F78" s="59">
        <f t="shared" si="0"/>
        <v>0</v>
      </c>
    </row>
    <row r="79" spans="1:6" ht="12.75">
      <c r="A79" s="81"/>
      <c r="B79" s="166"/>
      <c r="C79" s="9"/>
      <c r="D79" s="10"/>
      <c r="F79" s="59">
        <f t="shared" si="0"/>
        <v>0</v>
      </c>
    </row>
    <row r="80" spans="1:6" ht="43.5" customHeight="1">
      <c r="A80" s="81" t="s">
        <v>72</v>
      </c>
      <c r="B80" s="27" t="s">
        <v>137</v>
      </c>
      <c r="C80" s="28"/>
      <c r="D80" s="29"/>
      <c r="F80" s="59">
        <f t="shared" si="0"/>
        <v>0</v>
      </c>
    </row>
    <row r="81" spans="1:6" ht="12.75">
      <c r="A81" s="81"/>
      <c r="B81" s="21"/>
      <c r="C81" s="28" t="s">
        <v>28</v>
      </c>
      <c r="D81" s="29">
        <v>10</v>
      </c>
      <c r="F81" s="59">
        <f t="shared" si="0"/>
        <v>0</v>
      </c>
    </row>
    <row r="82" spans="1:4" ht="12.75">
      <c r="A82" s="81"/>
      <c r="B82" s="166"/>
      <c r="C82" s="9"/>
      <c r="D82" s="10"/>
    </row>
    <row r="83" spans="1:6" ht="13.5" thickBot="1">
      <c r="A83" s="81"/>
      <c r="B83" s="17"/>
      <c r="C83" s="13"/>
      <c r="D83" s="14"/>
      <c r="E83" s="73"/>
      <c r="F83" s="61"/>
    </row>
    <row r="84" spans="1:6" ht="12.75">
      <c r="A84" s="81"/>
      <c r="B84" s="168" t="s">
        <v>20</v>
      </c>
      <c r="C84" s="169"/>
      <c r="D84" s="10"/>
      <c r="E84" s="59"/>
      <c r="F84" s="59">
        <f>SUM(F64:F83)</f>
        <v>0</v>
      </c>
    </row>
    <row r="86" spans="1:6" ht="15">
      <c r="A86" s="85" t="s">
        <v>13</v>
      </c>
      <c r="B86" s="86" t="s">
        <v>21</v>
      </c>
      <c r="C86" s="6"/>
      <c r="D86" s="7"/>
      <c r="E86" s="58"/>
      <c r="F86" s="58"/>
    </row>
    <row r="87" spans="1:4" ht="12.75">
      <c r="A87" s="81"/>
      <c r="B87" s="166"/>
      <c r="C87" s="9"/>
      <c r="D87" s="10"/>
    </row>
    <row r="88" spans="1:4" ht="12.75">
      <c r="A88" s="81"/>
      <c r="B88" s="166" t="s">
        <v>70</v>
      </c>
      <c r="C88" s="9"/>
      <c r="D88" s="10"/>
    </row>
    <row r="89" spans="1:6" ht="305.25" customHeight="1">
      <c r="A89" s="81"/>
      <c r="B89" s="406" t="s">
        <v>130</v>
      </c>
      <c r="C89" s="406"/>
      <c r="D89" s="406"/>
      <c r="E89" s="406"/>
      <c r="F89" s="406"/>
    </row>
    <row r="90" spans="1:6" ht="23.25" customHeight="1">
      <c r="A90" s="81"/>
      <c r="B90" s="412" t="s">
        <v>180</v>
      </c>
      <c r="C90" s="412"/>
      <c r="D90" s="412"/>
      <c r="E90" s="412"/>
      <c r="F90" s="412"/>
    </row>
    <row r="91" spans="1:4" ht="12.75">
      <c r="A91" s="81"/>
      <c r="B91" s="166"/>
      <c r="C91" s="9"/>
      <c r="D91" s="10"/>
    </row>
    <row r="92" spans="1:4" ht="99" customHeight="1">
      <c r="A92" s="81" t="s">
        <v>41</v>
      </c>
      <c r="B92" s="25" t="s">
        <v>146</v>
      </c>
      <c r="C92" s="9"/>
      <c r="D92" s="10"/>
    </row>
    <row r="93" spans="1:6" ht="12.75">
      <c r="A93" s="81"/>
      <c r="B93" s="166"/>
      <c r="C93" s="9" t="s">
        <v>17</v>
      </c>
      <c r="D93" s="10">
        <v>7.5</v>
      </c>
      <c r="F93" s="59">
        <f>D93*E93</f>
        <v>0</v>
      </c>
    </row>
    <row r="94" spans="1:4" ht="12.75">
      <c r="A94" s="81"/>
      <c r="B94" s="166"/>
      <c r="C94" s="9"/>
      <c r="D94" s="10"/>
    </row>
    <row r="95" spans="1:6" ht="13.5" thickBot="1">
      <c r="A95" s="81"/>
      <c r="B95" s="17"/>
      <c r="C95" s="13"/>
      <c r="D95" s="14"/>
      <c r="E95" s="73"/>
      <c r="F95" s="61"/>
    </row>
    <row r="96" spans="1:6" ht="12.75">
      <c r="A96" s="81"/>
      <c r="B96" s="168" t="s">
        <v>73</v>
      </c>
      <c r="C96" s="9"/>
      <c r="D96" s="10"/>
      <c r="F96" s="59">
        <f>D96*E96</f>
        <v>0</v>
      </c>
    </row>
    <row r="97" spans="1:4" ht="12.75">
      <c r="A97" s="81"/>
      <c r="B97" s="166"/>
      <c r="C97" s="9"/>
      <c r="D97" s="10"/>
    </row>
    <row r="98" spans="1:5" ht="12.75">
      <c r="A98" s="81"/>
      <c r="B98" s="168"/>
      <c r="C98" s="169"/>
      <c r="D98" s="10"/>
      <c r="E98" s="59"/>
    </row>
    <row r="99" spans="1:6" ht="15">
      <c r="A99" s="87" t="s">
        <v>15</v>
      </c>
      <c r="B99" s="88" t="s">
        <v>153</v>
      </c>
      <c r="C99" s="32"/>
      <c r="D99" s="33"/>
      <c r="E99" s="75"/>
      <c r="F99" s="64"/>
    </row>
    <row r="100" spans="1:5" ht="12.75">
      <c r="A100" s="81"/>
      <c r="B100" s="168"/>
      <c r="C100" s="169"/>
      <c r="D100" s="10"/>
      <c r="E100" s="59"/>
    </row>
    <row r="101" spans="1:5" ht="12.75">
      <c r="A101" s="81"/>
      <c r="B101" s="168"/>
      <c r="C101" s="169"/>
      <c r="D101" s="10"/>
      <c r="E101" s="59"/>
    </row>
    <row r="102" spans="1:5" ht="12.75">
      <c r="A102" s="81"/>
      <c r="B102" s="168"/>
      <c r="C102" s="169"/>
      <c r="D102" s="10"/>
      <c r="E102" s="59"/>
    </row>
    <row r="103" spans="1:4" ht="84" customHeight="1">
      <c r="A103" s="81" t="s">
        <v>43</v>
      </c>
      <c r="B103" s="27" t="s">
        <v>426</v>
      </c>
      <c r="C103" s="9"/>
      <c r="D103" s="10"/>
    </row>
    <row r="104" spans="1:6" ht="12.75">
      <c r="A104" s="81"/>
      <c r="B104" s="166"/>
      <c r="C104" s="9" t="s">
        <v>11</v>
      </c>
      <c r="D104" s="10">
        <v>82</v>
      </c>
      <c r="F104" s="59">
        <f>D104*E104</f>
        <v>0</v>
      </c>
    </row>
    <row r="105" spans="1:4" ht="12.75">
      <c r="A105" s="81"/>
      <c r="B105" s="166"/>
      <c r="C105" s="9"/>
      <c r="D105" s="10"/>
    </row>
    <row r="106" spans="1:4" ht="224.25" customHeight="1">
      <c r="A106" s="81" t="s">
        <v>44</v>
      </c>
      <c r="B106" s="25" t="s">
        <v>427</v>
      </c>
      <c r="C106" s="9"/>
      <c r="D106" s="10"/>
    </row>
    <row r="107" spans="1:6" ht="12.75">
      <c r="A107" s="81"/>
      <c r="B107" s="166"/>
      <c r="C107" s="9" t="s">
        <v>11</v>
      </c>
      <c r="D107" s="10">
        <v>32.8</v>
      </c>
      <c r="F107" s="59">
        <f>D107*E107</f>
        <v>0</v>
      </c>
    </row>
    <row r="108" spans="1:4" ht="12.75">
      <c r="A108" s="81"/>
      <c r="B108" s="166"/>
      <c r="C108" s="9"/>
      <c r="D108" s="10"/>
    </row>
    <row r="109" spans="1:4" ht="330.75" customHeight="1">
      <c r="A109" s="81" t="s">
        <v>126</v>
      </c>
      <c r="B109" s="294" t="s">
        <v>428</v>
      </c>
      <c r="C109" s="9"/>
      <c r="D109" s="10"/>
    </row>
    <row r="110" spans="1:6" ht="12.75">
      <c r="A110" s="81"/>
      <c r="B110" s="166"/>
      <c r="C110" s="9" t="s">
        <v>11</v>
      </c>
      <c r="D110" s="10">
        <v>10.3</v>
      </c>
      <c r="F110" s="59">
        <f>D110*E110</f>
        <v>0</v>
      </c>
    </row>
    <row r="111" spans="1:4" ht="12.75">
      <c r="A111" s="81"/>
      <c r="B111" s="166"/>
      <c r="C111" s="9"/>
      <c r="D111" s="10"/>
    </row>
    <row r="112" spans="1:4" ht="75" customHeight="1">
      <c r="A112" s="81" t="s">
        <v>68</v>
      </c>
      <c r="B112" s="25" t="s">
        <v>429</v>
      </c>
      <c r="C112" s="9"/>
      <c r="D112" s="10"/>
    </row>
    <row r="113" spans="1:6" ht="12.75">
      <c r="A113" s="81"/>
      <c r="B113" s="166"/>
      <c r="C113" s="9" t="s">
        <v>11</v>
      </c>
      <c r="D113" s="10">
        <v>2.3</v>
      </c>
      <c r="F113" s="59">
        <f>D113*E113</f>
        <v>0</v>
      </c>
    </row>
    <row r="114" spans="1:4" ht="12.75">
      <c r="A114" s="81"/>
      <c r="B114" s="166"/>
      <c r="C114" s="9"/>
      <c r="D114" s="10"/>
    </row>
    <row r="115" spans="1:4" ht="89.25">
      <c r="A115" s="81" t="s">
        <v>127</v>
      </c>
      <c r="B115" s="25" t="s">
        <v>430</v>
      </c>
      <c r="C115" s="9"/>
      <c r="D115" s="10"/>
    </row>
    <row r="116" spans="1:6" ht="12.75">
      <c r="A116" s="81"/>
      <c r="B116" s="166"/>
      <c r="C116" s="9" t="s">
        <v>11</v>
      </c>
      <c r="D116" s="10">
        <v>11</v>
      </c>
      <c r="F116" s="59">
        <f>D116*E116</f>
        <v>0</v>
      </c>
    </row>
    <row r="117" spans="1:4" ht="12.75">
      <c r="A117" s="81"/>
      <c r="B117" s="166"/>
      <c r="C117" s="9"/>
      <c r="D117" s="10"/>
    </row>
    <row r="118" spans="1:4" ht="77.25" customHeight="1">
      <c r="A118" s="81" t="s">
        <v>69</v>
      </c>
      <c r="B118" s="25" t="s">
        <v>285</v>
      </c>
      <c r="C118" s="9"/>
      <c r="D118" s="10"/>
    </row>
    <row r="119" spans="1:6" ht="12.75">
      <c r="A119" s="81"/>
      <c r="B119" s="166"/>
      <c r="C119" s="9" t="s">
        <v>11</v>
      </c>
      <c r="D119" s="10">
        <v>39.5</v>
      </c>
      <c r="F119" s="59">
        <f>D119*E119</f>
        <v>0</v>
      </c>
    </row>
    <row r="120" spans="1:4" ht="12.75">
      <c r="A120" s="81"/>
      <c r="B120" s="166"/>
      <c r="C120" s="9"/>
      <c r="D120" s="10"/>
    </row>
    <row r="121" spans="1:4" ht="67.5" customHeight="1">
      <c r="A121" s="81" t="s">
        <v>128</v>
      </c>
      <c r="B121" s="25" t="s">
        <v>286</v>
      </c>
      <c r="C121" s="9"/>
      <c r="D121" s="10"/>
    </row>
    <row r="122" spans="1:6" ht="12.75">
      <c r="A122" s="81"/>
      <c r="B122" s="166"/>
      <c r="C122" s="9" t="s">
        <v>11</v>
      </c>
      <c r="D122" s="10">
        <v>6.45</v>
      </c>
      <c r="F122" s="59">
        <f>D122*E122</f>
        <v>0</v>
      </c>
    </row>
    <row r="123" spans="1:4" ht="12.75">
      <c r="A123" s="81"/>
      <c r="B123" s="166"/>
      <c r="C123" s="9"/>
      <c r="D123" s="10"/>
    </row>
    <row r="124" spans="1:4" ht="169.5" customHeight="1">
      <c r="A124" s="81" t="s">
        <v>129</v>
      </c>
      <c r="B124" s="106" t="s">
        <v>431</v>
      </c>
      <c r="C124" s="9"/>
      <c r="D124" s="10"/>
    </row>
    <row r="125" spans="1:6" ht="12.75">
      <c r="A125" s="81"/>
      <c r="B125" s="166"/>
      <c r="C125" s="9" t="s">
        <v>11</v>
      </c>
      <c r="D125" s="10">
        <v>7</v>
      </c>
      <c r="F125" s="59">
        <f>D125*E125</f>
        <v>0</v>
      </c>
    </row>
    <row r="126" spans="1:4" ht="12.75">
      <c r="A126" s="81"/>
      <c r="B126" s="166"/>
      <c r="C126" s="9"/>
      <c r="D126" s="10"/>
    </row>
    <row r="127" spans="1:4" ht="59.25" customHeight="1">
      <c r="A127" s="81" t="s">
        <v>287</v>
      </c>
      <c r="B127" s="25" t="s">
        <v>432</v>
      </c>
      <c r="C127" s="9"/>
      <c r="D127" s="10"/>
    </row>
    <row r="128" spans="1:6" ht="12.75">
      <c r="A128" s="81"/>
      <c r="B128" s="166"/>
      <c r="C128" s="9" t="s">
        <v>11</v>
      </c>
      <c r="D128" s="10">
        <v>1.6</v>
      </c>
      <c r="F128" s="59">
        <f>D128*E128</f>
        <v>0</v>
      </c>
    </row>
    <row r="129" spans="1:4" ht="15" customHeight="1">
      <c r="A129" s="81"/>
      <c r="B129" s="166"/>
      <c r="C129" s="9"/>
      <c r="D129" s="10"/>
    </row>
    <row r="130" spans="1:6" ht="15" customHeight="1" thickBot="1">
      <c r="A130" s="81"/>
      <c r="B130" s="17"/>
      <c r="C130" s="13"/>
      <c r="D130" s="14"/>
      <c r="E130" s="73"/>
      <c r="F130" s="61"/>
    </row>
    <row r="131" spans="1:6" ht="12.75">
      <c r="A131" s="81"/>
      <c r="B131" s="168" t="s">
        <v>154</v>
      </c>
      <c r="C131" s="9"/>
      <c r="D131" s="10"/>
      <c r="F131" s="59">
        <f>SUM(F104:F128)</f>
        <v>0</v>
      </c>
    </row>
    <row r="132" spans="1:4" ht="15" customHeight="1">
      <c r="A132" s="81"/>
      <c r="B132" s="168"/>
      <c r="C132" s="9"/>
      <c r="D132" s="10"/>
    </row>
    <row r="133" spans="1:6" ht="15.75">
      <c r="A133" s="89" t="s">
        <v>155</v>
      </c>
      <c r="B133" s="51" t="s">
        <v>57</v>
      </c>
      <c r="C133" s="34"/>
      <c r="D133" s="35"/>
      <c r="E133" s="65"/>
      <c r="F133" s="65"/>
    </row>
    <row r="134" spans="1:5" ht="15.75">
      <c r="A134" s="81"/>
      <c r="B134" s="36"/>
      <c r="C134" s="169"/>
      <c r="D134" s="10"/>
      <c r="E134" s="59"/>
    </row>
    <row r="135" spans="1:6" ht="15">
      <c r="A135" s="87" t="s">
        <v>7</v>
      </c>
      <c r="B135" s="88" t="s">
        <v>26</v>
      </c>
      <c r="C135" s="32"/>
      <c r="D135" s="33"/>
      <c r="E135" s="75"/>
      <c r="F135" s="64"/>
    </row>
    <row r="136" spans="1:4" ht="12.75">
      <c r="A136" s="81"/>
      <c r="B136" s="168"/>
      <c r="C136" s="9"/>
      <c r="D136" s="10"/>
    </row>
    <row r="137" spans="1:4" ht="229.5" customHeight="1">
      <c r="A137" s="81" t="s">
        <v>55</v>
      </c>
      <c r="B137" s="25" t="s">
        <v>181</v>
      </c>
      <c r="C137" s="9"/>
      <c r="D137" s="10"/>
    </row>
    <row r="138" spans="1:4" ht="12.75">
      <c r="A138" s="81"/>
      <c r="B138" s="166"/>
      <c r="C138" s="9"/>
      <c r="D138" s="10"/>
    </row>
    <row r="139" spans="1:4" ht="12.75">
      <c r="A139" s="81"/>
      <c r="B139" s="166" t="s">
        <v>45</v>
      </c>
      <c r="C139" s="9" t="s">
        <v>47</v>
      </c>
      <c r="D139" s="10"/>
    </row>
    <row r="140" spans="1:4" ht="25.5">
      <c r="A140" s="81"/>
      <c r="B140" s="166" t="s">
        <v>66</v>
      </c>
      <c r="C140" s="9" t="s">
        <v>93</v>
      </c>
      <c r="D140" s="10"/>
    </row>
    <row r="141" spans="1:4" ht="12.75">
      <c r="A141" s="81"/>
      <c r="B141" s="166" t="s">
        <v>67</v>
      </c>
      <c r="C141" s="169" t="s">
        <v>65</v>
      </c>
      <c r="D141" s="10"/>
    </row>
    <row r="142" spans="1:6" ht="12.75">
      <c r="A142" s="81"/>
      <c r="B142" s="166" t="s">
        <v>48</v>
      </c>
      <c r="C142" s="169" t="s">
        <v>59</v>
      </c>
      <c r="D142" s="10">
        <v>1</v>
      </c>
      <c r="E142" s="72"/>
      <c r="F142" s="59">
        <f>D142*E142</f>
        <v>0</v>
      </c>
    </row>
    <row r="143" spans="1:6" ht="12.75">
      <c r="A143" s="81"/>
      <c r="B143" s="166"/>
      <c r="C143" s="169" t="s">
        <v>60</v>
      </c>
      <c r="D143" s="10">
        <v>1</v>
      </c>
      <c r="E143" s="72"/>
      <c r="F143" s="59">
        <f>D143*E143</f>
        <v>0</v>
      </c>
    </row>
    <row r="144" spans="1:4" ht="12.75">
      <c r="A144" s="81"/>
      <c r="B144" s="24"/>
      <c r="D144" s="26"/>
    </row>
    <row r="145" spans="1:4" ht="25.5">
      <c r="A145" s="81" t="s">
        <v>36</v>
      </c>
      <c r="B145" s="25" t="s">
        <v>139</v>
      </c>
      <c r="C145" s="9"/>
      <c r="D145" s="10"/>
    </row>
    <row r="146" spans="1:4" ht="12.75">
      <c r="A146" s="81"/>
      <c r="B146" s="166"/>
      <c r="C146" s="9"/>
      <c r="D146" s="10"/>
    </row>
    <row r="147" spans="1:4" ht="12.75">
      <c r="A147" s="81"/>
      <c r="B147" s="166" t="s">
        <v>45</v>
      </c>
      <c r="C147" s="9" t="s">
        <v>47</v>
      </c>
      <c r="D147" s="10"/>
    </row>
    <row r="148" spans="1:4" ht="12.75">
      <c r="A148" s="81"/>
      <c r="B148" s="166" t="s">
        <v>94</v>
      </c>
      <c r="C148" s="166">
        <v>12.5</v>
      </c>
      <c r="D148" s="10"/>
    </row>
    <row r="149" spans="1:4" ht="12.75">
      <c r="A149" s="81"/>
      <c r="B149" s="166" t="s">
        <v>67</v>
      </c>
      <c r="C149" s="169" t="s">
        <v>61</v>
      </c>
      <c r="D149" s="10"/>
    </row>
    <row r="150" spans="1:6" ht="12.75">
      <c r="A150" s="81"/>
      <c r="B150" s="166" t="s">
        <v>48</v>
      </c>
      <c r="C150" s="9" t="s">
        <v>59</v>
      </c>
      <c r="D150" s="10">
        <v>2</v>
      </c>
      <c r="F150" s="59">
        <f>D150*E150</f>
        <v>0</v>
      </c>
    </row>
    <row r="151" spans="1:4" ht="12.75">
      <c r="A151" s="81"/>
      <c r="B151" s="166"/>
      <c r="C151" s="9"/>
      <c r="D151" s="10"/>
    </row>
    <row r="152" spans="1:4" ht="200.25" customHeight="1">
      <c r="A152" s="81" t="s">
        <v>37</v>
      </c>
      <c r="B152" s="168" t="s">
        <v>140</v>
      </c>
      <c r="C152" s="9"/>
      <c r="D152" s="10"/>
    </row>
    <row r="153" spans="1:6" ht="12.75">
      <c r="A153" s="81"/>
      <c r="B153" s="166" t="s">
        <v>141</v>
      </c>
      <c r="C153" s="9" t="s">
        <v>18</v>
      </c>
      <c r="D153" s="10">
        <v>1</v>
      </c>
      <c r="F153" s="59">
        <f>D153*E153</f>
        <v>0</v>
      </c>
    </row>
    <row r="154" spans="1:6" ht="12.75">
      <c r="A154" s="81"/>
      <c r="B154" s="166" t="s">
        <v>142</v>
      </c>
      <c r="C154" s="9" t="s">
        <v>18</v>
      </c>
      <c r="D154" s="10">
        <v>1</v>
      </c>
      <c r="F154" s="59">
        <f>D154*E154</f>
        <v>0</v>
      </c>
    </row>
    <row r="155" spans="1:6" ht="12.75">
      <c r="A155" s="81"/>
      <c r="B155" s="166" t="s">
        <v>143</v>
      </c>
      <c r="C155" s="9" t="s">
        <v>18</v>
      </c>
      <c r="D155" s="10">
        <v>1</v>
      </c>
      <c r="F155" s="59">
        <f>D155*E155</f>
        <v>0</v>
      </c>
    </row>
    <row r="156" spans="1:4" ht="12.75">
      <c r="A156" s="81"/>
      <c r="B156" s="166"/>
      <c r="C156" s="9"/>
      <c r="D156" s="10"/>
    </row>
    <row r="157" spans="1:5" ht="102">
      <c r="A157" s="81" t="s">
        <v>38</v>
      </c>
      <c r="B157" s="168" t="s">
        <v>182</v>
      </c>
      <c r="C157" s="169"/>
      <c r="D157" s="10"/>
      <c r="E157" s="59"/>
    </row>
    <row r="158" spans="1:6" ht="12.75">
      <c r="A158" s="81"/>
      <c r="B158" s="168"/>
      <c r="C158" s="169" t="s">
        <v>18</v>
      </c>
      <c r="D158" s="10">
        <v>1</v>
      </c>
      <c r="E158" s="59"/>
      <c r="F158" s="59">
        <f>D158*E158</f>
        <v>0</v>
      </c>
    </row>
    <row r="159" spans="1:4" ht="12.75">
      <c r="A159" s="81"/>
      <c r="B159" s="166"/>
      <c r="C159" s="9"/>
      <c r="D159" s="10"/>
    </row>
    <row r="160" spans="1:6" ht="13.5" thickBot="1">
      <c r="A160" s="82"/>
      <c r="B160" s="17"/>
      <c r="C160" s="13"/>
      <c r="D160" s="14"/>
      <c r="E160" s="73"/>
      <c r="F160" s="61"/>
    </row>
    <row r="161" spans="1:6" ht="12.75" customHeight="1">
      <c r="A161" s="82"/>
      <c r="B161" s="168" t="s">
        <v>27</v>
      </c>
      <c r="C161" s="9"/>
      <c r="D161" s="10"/>
      <c r="F161" s="59">
        <f>SUM(F138:F160)</f>
        <v>0</v>
      </c>
    </row>
    <row r="162" spans="1:4" ht="12.75" customHeight="1">
      <c r="A162" s="82"/>
      <c r="B162" s="166"/>
      <c r="C162" s="9"/>
      <c r="D162" s="10"/>
    </row>
    <row r="163" spans="1:6" ht="15">
      <c r="A163" s="87" t="s">
        <v>10</v>
      </c>
      <c r="B163" s="102" t="s">
        <v>177</v>
      </c>
      <c r="C163" s="38"/>
      <c r="D163" s="39"/>
      <c r="E163" s="75"/>
      <c r="F163" s="64"/>
    </row>
    <row r="164" spans="1:6" ht="12.75" customHeight="1">
      <c r="A164" s="168"/>
      <c r="B164" s="166"/>
      <c r="C164" s="9"/>
      <c r="D164" s="169"/>
      <c r="E164" s="72"/>
      <c r="F164" s="60"/>
    </row>
    <row r="165" spans="1:6" ht="12.75" customHeight="1">
      <c r="A165" s="168"/>
      <c r="B165" s="166" t="s">
        <v>70</v>
      </c>
      <c r="C165" s="9"/>
      <c r="D165" s="169"/>
      <c r="E165" s="72"/>
      <c r="F165" s="60"/>
    </row>
    <row r="166" spans="1:6" ht="167.25" customHeight="1">
      <c r="A166" s="168"/>
      <c r="B166" s="21" t="s">
        <v>288</v>
      </c>
      <c r="C166" s="9"/>
      <c r="D166" s="169"/>
      <c r="E166" s="72"/>
      <c r="F166" s="60"/>
    </row>
    <row r="167" spans="1:6" ht="114.75" customHeight="1">
      <c r="A167" s="168"/>
      <c r="B167" s="21" t="s">
        <v>157</v>
      </c>
      <c r="C167" s="9"/>
      <c r="D167" s="169"/>
      <c r="E167" s="72"/>
      <c r="F167" s="60"/>
    </row>
    <row r="168" spans="1:6" ht="51.75" customHeight="1">
      <c r="A168" s="168"/>
      <c r="B168" s="90" t="s">
        <v>158</v>
      </c>
      <c r="C168" s="9"/>
      <c r="D168" s="169"/>
      <c r="E168" s="72"/>
      <c r="F168" s="60"/>
    </row>
    <row r="169" spans="1:6" ht="42.75" customHeight="1">
      <c r="A169" s="168"/>
      <c r="B169" s="101" t="s">
        <v>180</v>
      </c>
      <c r="C169" s="9"/>
      <c r="D169" s="169"/>
      <c r="E169" s="72"/>
      <c r="F169" s="60"/>
    </row>
    <row r="170" spans="1:6" ht="12.75" customHeight="1">
      <c r="A170" s="168"/>
      <c r="B170" s="166"/>
      <c r="C170" s="9"/>
      <c r="D170" s="169"/>
      <c r="E170" s="72"/>
      <c r="F170" s="60"/>
    </row>
    <row r="171" spans="1:6" ht="77.25" customHeight="1">
      <c r="A171" s="91" t="s">
        <v>30</v>
      </c>
      <c r="B171" s="92" t="s">
        <v>159</v>
      </c>
      <c r="C171" s="93"/>
      <c r="D171" s="167"/>
      <c r="E171" s="94"/>
      <c r="F171" s="95"/>
    </row>
    <row r="172" spans="1:6" ht="12.75" customHeight="1">
      <c r="A172" s="91"/>
      <c r="B172" s="21"/>
      <c r="C172" s="93"/>
      <c r="D172" s="167"/>
      <c r="E172" s="94"/>
      <c r="F172" s="95"/>
    </row>
    <row r="173" spans="1:6" ht="12.75" customHeight="1">
      <c r="A173" s="91"/>
      <c r="B173" s="21" t="s">
        <v>45</v>
      </c>
      <c r="C173" s="93" t="s">
        <v>58</v>
      </c>
      <c r="D173" s="167"/>
      <c r="E173" s="94"/>
      <c r="F173" s="95"/>
    </row>
    <row r="174" spans="1:6" ht="12.75" customHeight="1">
      <c r="A174" s="91"/>
      <c r="B174" s="1" t="s">
        <v>49</v>
      </c>
      <c r="C174" s="96" t="s">
        <v>62</v>
      </c>
      <c r="D174" s="97"/>
      <c r="E174" s="94"/>
      <c r="F174" s="95"/>
    </row>
    <row r="175" spans="1:6" ht="12.75">
      <c r="A175" s="91"/>
      <c r="B175" s="21" t="s">
        <v>46</v>
      </c>
      <c r="C175" s="407" t="s">
        <v>524</v>
      </c>
      <c r="D175" s="407"/>
      <c r="E175" s="94"/>
      <c r="F175" s="95"/>
    </row>
    <row r="176" spans="1:6" ht="12.75" customHeight="1">
      <c r="A176" s="91"/>
      <c r="B176" s="21" t="s">
        <v>50</v>
      </c>
      <c r="C176" s="97" t="s">
        <v>56</v>
      </c>
      <c r="D176" s="97"/>
      <c r="E176" s="94"/>
      <c r="F176" s="95"/>
    </row>
    <row r="177" spans="1:6" ht="12.75" customHeight="1">
      <c r="A177" s="91"/>
      <c r="B177" s="21" t="s">
        <v>48</v>
      </c>
      <c r="C177" s="93"/>
      <c r="D177" s="98">
        <v>1</v>
      </c>
      <c r="E177" s="94"/>
      <c r="F177" s="99">
        <f>D177*E177</f>
        <v>0</v>
      </c>
    </row>
    <row r="178" spans="1:6" ht="12.75" customHeight="1">
      <c r="A178" s="92"/>
      <c r="B178" s="21"/>
      <c r="C178" s="93"/>
      <c r="D178" s="167"/>
      <c r="E178" s="94"/>
      <c r="F178" s="95"/>
    </row>
    <row r="179" spans="1:6" ht="78" customHeight="1">
      <c r="A179" s="91" t="s">
        <v>29</v>
      </c>
      <c r="B179" s="92" t="s">
        <v>160</v>
      </c>
      <c r="C179" s="93"/>
      <c r="D179" s="167"/>
      <c r="E179" s="94"/>
      <c r="F179" s="95"/>
    </row>
    <row r="180" spans="1:6" ht="12.75" customHeight="1">
      <c r="A180" s="91"/>
      <c r="B180" s="21"/>
      <c r="C180" s="93"/>
      <c r="D180" s="167"/>
      <c r="E180" s="94"/>
      <c r="F180" s="95"/>
    </row>
    <row r="181" spans="1:6" ht="12.75" customHeight="1">
      <c r="A181" s="91"/>
      <c r="B181" s="21" t="s">
        <v>45</v>
      </c>
      <c r="C181" s="93" t="s">
        <v>58</v>
      </c>
      <c r="D181" s="167"/>
      <c r="E181" s="94"/>
      <c r="F181" s="95"/>
    </row>
    <row r="182" spans="1:6" ht="12.75" customHeight="1">
      <c r="A182" s="91"/>
      <c r="B182" s="1" t="s">
        <v>49</v>
      </c>
      <c r="C182" s="96" t="s">
        <v>62</v>
      </c>
      <c r="D182" s="97"/>
      <c r="E182" s="94"/>
      <c r="F182" s="95"/>
    </row>
    <row r="183" spans="1:6" ht="12.75" customHeight="1">
      <c r="A183" s="91"/>
      <c r="B183" s="21" t="s">
        <v>46</v>
      </c>
      <c r="C183" s="401" t="s">
        <v>525</v>
      </c>
      <c r="D183" s="401"/>
      <c r="E183" s="94"/>
      <c r="F183" s="95"/>
    </row>
    <row r="184" spans="1:6" ht="12.75" customHeight="1">
      <c r="A184" s="91"/>
      <c r="B184" s="21" t="s">
        <v>50</v>
      </c>
      <c r="C184" s="97" t="s">
        <v>56</v>
      </c>
      <c r="D184" s="97"/>
      <c r="E184" s="94"/>
      <c r="F184" s="95"/>
    </row>
    <row r="185" spans="1:6" ht="12.75" customHeight="1">
      <c r="A185" s="91"/>
      <c r="B185" s="21" t="s">
        <v>48</v>
      </c>
      <c r="C185" s="167" t="s">
        <v>60</v>
      </c>
      <c r="D185" s="98">
        <v>1</v>
      </c>
      <c r="E185" s="94"/>
      <c r="F185" s="99">
        <f>D185*E185</f>
        <v>0</v>
      </c>
    </row>
    <row r="186" spans="1:6" ht="12.75" customHeight="1">
      <c r="A186" s="91"/>
      <c r="B186" s="21"/>
      <c r="C186" s="167" t="s">
        <v>59</v>
      </c>
      <c r="D186" s="98">
        <v>1</v>
      </c>
      <c r="E186" s="94"/>
      <c r="F186" s="99">
        <f>D186*E186</f>
        <v>0</v>
      </c>
    </row>
    <row r="187" spans="1:6" ht="12.75" customHeight="1">
      <c r="A187" s="92"/>
      <c r="B187" s="21"/>
      <c r="C187" s="93"/>
      <c r="D187" s="167"/>
      <c r="E187" s="94"/>
      <c r="F187" s="95"/>
    </row>
    <row r="188" spans="1:6" ht="70.5" customHeight="1">
      <c r="A188" s="91" t="s">
        <v>31</v>
      </c>
      <c r="B188" s="92" t="s">
        <v>161</v>
      </c>
      <c r="C188" s="93"/>
      <c r="D188" s="167"/>
      <c r="E188" s="94"/>
      <c r="F188" s="95"/>
    </row>
    <row r="189" spans="1:6" ht="12.75" customHeight="1">
      <c r="A189" s="91"/>
      <c r="B189" s="21"/>
      <c r="C189" s="93"/>
      <c r="D189" s="167"/>
      <c r="E189" s="94"/>
      <c r="F189" s="95"/>
    </row>
    <row r="190" spans="1:6" ht="12.75" customHeight="1">
      <c r="A190" s="91"/>
      <c r="B190" s="21" t="s">
        <v>45</v>
      </c>
      <c r="C190" s="93" t="s">
        <v>58</v>
      </c>
      <c r="D190" s="167"/>
      <c r="E190" s="94"/>
      <c r="F190" s="95"/>
    </row>
    <row r="191" spans="1:6" ht="12.75" customHeight="1">
      <c r="A191" s="91"/>
      <c r="B191" s="1" t="s">
        <v>49</v>
      </c>
      <c r="C191" s="96" t="s">
        <v>62</v>
      </c>
      <c r="D191" s="97"/>
      <c r="E191" s="100"/>
      <c r="F191" s="99"/>
    </row>
    <row r="192" spans="1:6" ht="12.75" customHeight="1">
      <c r="A192" s="91"/>
      <c r="B192" s="21" t="s">
        <v>46</v>
      </c>
      <c r="C192" s="407" t="s">
        <v>526</v>
      </c>
      <c r="D192" s="407"/>
      <c r="E192" s="94"/>
      <c r="F192" s="95"/>
    </row>
    <row r="193" spans="1:6" ht="12.75" customHeight="1">
      <c r="A193" s="91"/>
      <c r="B193" s="21" t="s">
        <v>50</v>
      </c>
      <c r="C193" s="97"/>
      <c r="D193" s="97"/>
      <c r="E193" s="94"/>
      <c r="F193" s="95"/>
    </row>
    <row r="194" spans="1:6" ht="12.75" customHeight="1">
      <c r="A194" s="91"/>
      <c r="B194" s="21" t="s">
        <v>48</v>
      </c>
      <c r="C194" s="93"/>
      <c r="D194" s="98">
        <v>1</v>
      </c>
      <c r="E194" s="94"/>
      <c r="F194" s="99">
        <f>D194*E194</f>
        <v>0</v>
      </c>
    </row>
    <row r="195" spans="1:6" ht="12.75" customHeight="1">
      <c r="A195" s="91"/>
      <c r="B195" s="21"/>
      <c r="C195" s="93"/>
      <c r="D195" s="167"/>
      <c r="E195" s="94"/>
      <c r="F195" s="95"/>
    </row>
    <row r="196" spans="1:6" ht="55.5" customHeight="1">
      <c r="A196" s="91" t="s">
        <v>32</v>
      </c>
      <c r="B196" s="92" t="s">
        <v>144</v>
      </c>
      <c r="C196" s="93"/>
      <c r="D196" s="167"/>
      <c r="E196" s="94"/>
      <c r="F196" s="95"/>
    </row>
    <row r="197" spans="1:6" ht="12.75" customHeight="1">
      <c r="A197" s="91"/>
      <c r="B197" s="21"/>
      <c r="C197" s="93"/>
      <c r="D197" s="167"/>
      <c r="E197" s="94"/>
      <c r="F197" s="95"/>
    </row>
    <row r="198" spans="1:6" ht="12.75" customHeight="1">
      <c r="A198" s="91"/>
      <c r="B198" s="21" t="s">
        <v>45</v>
      </c>
      <c r="C198" s="93" t="s">
        <v>58</v>
      </c>
      <c r="D198" s="167"/>
      <c r="E198" s="94"/>
      <c r="F198" s="95"/>
    </row>
    <row r="199" spans="1:6" ht="12.75" customHeight="1">
      <c r="A199" s="91"/>
      <c r="B199" s="1" t="s">
        <v>49</v>
      </c>
      <c r="C199" s="96" t="s">
        <v>62</v>
      </c>
      <c r="D199" s="97"/>
      <c r="E199" s="94"/>
      <c r="F199" s="95"/>
    </row>
    <row r="200" spans="1:6" ht="12.75" customHeight="1">
      <c r="A200" s="91"/>
      <c r="B200" s="21" t="s">
        <v>46</v>
      </c>
      <c r="C200" s="409" t="s">
        <v>527</v>
      </c>
      <c r="D200" s="409"/>
      <c r="E200" s="94"/>
      <c r="F200" s="95"/>
    </row>
    <row r="201" spans="1:6" ht="12.75" customHeight="1">
      <c r="A201" s="91"/>
      <c r="B201" s="21" t="s">
        <v>50</v>
      </c>
      <c r="C201" s="97" t="s">
        <v>56</v>
      </c>
      <c r="D201" s="97"/>
      <c r="E201" s="94"/>
      <c r="F201" s="95"/>
    </row>
    <row r="202" spans="1:6" ht="12.75" customHeight="1">
      <c r="A202" s="91"/>
      <c r="B202" s="21" t="s">
        <v>48</v>
      </c>
      <c r="C202" s="93" t="s">
        <v>60</v>
      </c>
      <c r="D202" s="98">
        <v>1</v>
      </c>
      <c r="E202" s="94"/>
      <c r="F202" s="99">
        <f>D202*E202</f>
        <v>0</v>
      </c>
    </row>
    <row r="203" spans="1:6" ht="12.75" customHeight="1">
      <c r="A203" s="91"/>
      <c r="B203" s="21"/>
      <c r="C203" s="93" t="s">
        <v>59</v>
      </c>
      <c r="D203" s="98">
        <v>1</v>
      </c>
      <c r="E203" s="94"/>
      <c r="F203" s="99">
        <f>D203*E203</f>
        <v>0</v>
      </c>
    </row>
    <row r="204" spans="1:6" ht="12.75" customHeight="1">
      <c r="A204" s="91"/>
      <c r="B204" s="21"/>
      <c r="C204" s="93"/>
      <c r="D204" s="98"/>
      <c r="E204" s="94"/>
      <c r="F204" s="95"/>
    </row>
    <row r="205" spans="1:6" ht="70.5" customHeight="1">
      <c r="A205" s="91" t="s">
        <v>51</v>
      </c>
      <c r="B205" s="92" t="s">
        <v>162</v>
      </c>
      <c r="C205" s="93"/>
      <c r="D205" s="167"/>
      <c r="E205" s="94"/>
      <c r="F205" s="95"/>
    </row>
    <row r="206" spans="1:6" ht="12.75" customHeight="1">
      <c r="A206" s="91"/>
      <c r="B206" s="21"/>
      <c r="C206" s="93"/>
      <c r="D206" s="167"/>
      <c r="E206" s="94"/>
      <c r="F206" s="95"/>
    </row>
    <row r="207" spans="1:6" ht="12.75" customHeight="1">
      <c r="A207" s="91"/>
      <c r="B207" s="21" t="s">
        <v>45</v>
      </c>
      <c r="C207" s="93" t="s">
        <v>58</v>
      </c>
      <c r="D207" s="167"/>
      <c r="E207" s="94"/>
      <c r="F207" s="95"/>
    </row>
    <row r="208" spans="1:6" ht="12.75" customHeight="1">
      <c r="A208" s="91"/>
      <c r="B208" s="1" t="s">
        <v>49</v>
      </c>
      <c r="C208" s="96" t="s">
        <v>95</v>
      </c>
      <c r="D208" s="97"/>
      <c r="E208" s="94"/>
      <c r="F208" s="95"/>
    </row>
    <row r="209" spans="1:6" ht="12.75" customHeight="1">
      <c r="A209" s="91"/>
      <c r="B209" s="21" t="s">
        <v>46</v>
      </c>
      <c r="C209" s="401" t="s">
        <v>528</v>
      </c>
      <c r="D209" s="401"/>
      <c r="E209" s="94"/>
      <c r="F209" s="95"/>
    </row>
    <row r="210" spans="1:6" ht="12.75" customHeight="1">
      <c r="A210" s="91"/>
      <c r="B210" s="21" t="s">
        <v>48</v>
      </c>
      <c r="C210" s="93"/>
      <c r="D210" s="98">
        <v>1</v>
      </c>
      <c r="E210" s="94"/>
      <c r="F210" s="99">
        <f>D210*E210</f>
        <v>0</v>
      </c>
    </row>
    <row r="211" spans="1:6" ht="12.75" customHeight="1">
      <c r="A211" s="91"/>
      <c r="B211" s="21"/>
      <c r="C211" s="93"/>
      <c r="D211" s="98"/>
      <c r="E211" s="94"/>
      <c r="F211" s="95"/>
    </row>
    <row r="212" spans="1:6" ht="12.75" customHeight="1">
      <c r="A212" s="91"/>
      <c r="B212" s="21"/>
      <c r="C212" s="93"/>
      <c r="D212" s="98"/>
      <c r="E212" s="94"/>
      <c r="F212" s="95"/>
    </row>
    <row r="213" spans="1:6" ht="83.25" customHeight="1">
      <c r="A213" s="91" t="s">
        <v>118</v>
      </c>
      <c r="B213" s="92" t="s">
        <v>163</v>
      </c>
      <c r="C213" s="93"/>
      <c r="D213" s="167"/>
      <c r="E213" s="94"/>
      <c r="F213" s="95"/>
    </row>
    <row r="214" spans="1:6" ht="12.75" customHeight="1">
      <c r="A214" s="91"/>
      <c r="B214" s="21"/>
      <c r="C214" s="93"/>
      <c r="D214" s="167"/>
      <c r="E214" s="94"/>
      <c r="F214" s="95"/>
    </row>
    <row r="215" spans="1:6" ht="12.75" customHeight="1">
      <c r="A215" s="91"/>
      <c r="B215" s="21" t="s">
        <v>45</v>
      </c>
      <c r="C215" s="93" t="s">
        <v>58</v>
      </c>
      <c r="D215" s="167"/>
      <c r="E215" s="94"/>
      <c r="F215" s="95"/>
    </row>
    <row r="216" spans="1:6" ht="12.75" customHeight="1">
      <c r="A216" s="91"/>
      <c r="B216" s="1" t="s">
        <v>49</v>
      </c>
      <c r="C216" s="96" t="s">
        <v>95</v>
      </c>
      <c r="D216" s="97"/>
      <c r="E216" s="94"/>
      <c r="F216" s="95"/>
    </row>
    <row r="217" spans="1:6" ht="12.75" customHeight="1">
      <c r="A217" s="91"/>
      <c r="B217" s="21" t="s">
        <v>46</v>
      </c>
      <c r="C217" s="401" t="s">
        <v>529</v>
      </c>
      <c r="D217" s="401"/>
      <c r="E217" s="94"/>
      <c r="F217" s="95"/>
    </row>
    <row r="218" spans="1:6" ht="12.75" customHeight="1">
      <c r="A218" s="91"/>
      <c r="B218" s="21" t="s">
        <v>48</v>
      </c>
      <c r="C218" s="93"/>
      <c r="D218" s="98">
        <v>2</v>
      </c>
      <c r="E218" s="94"/>
      <c r="F218" s="99">
        <f>D218*E218</f>
        <v>0</v>
      </c>
    </row>
    <row r="219" spans="1:6" ht="12.75" customHeight="1">
      <c r="A219" s="91"/>
      <c r="B219" s="21"/>
      <c r="C219" s="93"/>
      <c r="D219" s="98"/>
      <c r="E219" s="94"/>
      <c r="F219" s="95"/>
    </row>
    <row r="220" spans="1:6" ht="83.25" customHeight="1">
      <c r="A220" s="91" t="s">
        <v>119</v>
      </c>
      <c r="B220" s="92" t="s">
        <v>164</v>
      </c>
      <c r="C220" s="93"/>
      <c r="D220" s="167"/>
      <c r="E220" s="94"/>
      <c r="F220" s="95"/>
    </row>
    <row r="221" spans="1:6" ht="12.75" customHeight="1">
      <c r="A221" s="91"/>
      <c r="B221" s="21"/>
      <c r="C221" s="93"/>
      <c r="D221" s="167"/>
      <c r="E221" s="94"/>
      <c r="F221" s="95"/>
    </row>
    <row r="222" spans="1:6" ht="12.75" customHeight="1">
      <c r="A222" s="91"/>
      <c r="B222" s="21" t="s">
        <v>45</v>
      </c>
      <c r="C222" s="93" t="s">
        <v>58</v>
      </c>
      <c r="D222" s="167"/>
      <c r="E222" s="94"/>
      <c r="F222" s="95"/>
    </row>
    <row r="223" spans="1:6" ht="12.75" customHeight="1">
      <c r="A223" s="91"/>
      <c r="B223" s="1" t="s">
        <v>49</v>
      </c>
      <c r="C223" s="96" t="s">
        <v>95</v>
      </c>
      <c r="D223" s="97"/>
      <c r="E223" s="94"/>
      <c r="F223" s="95"/>
    </row>
    <row r="224" spans="1:6" ht="12.75" customHeight="1">
      <c r="A224" s="91"/>
      <c r="B224" s="21" t="s">
        <v>46</v>
      </c>
      <c r="C224" s="401" t="s">
        <v>165</v>
      </c>
      <c r="D224" s="401"/>
      <c r="E224" s="94"/>
      <c r="F224" s="95"/>
    </row>
    <row r="225" spans="1:6" ht="12.75" customHeight="1">
      <c r="A225" s="91"/>
      <c r="B225" s="21" t="s">
        <v>48</v>
      </c>
      <c r="C225" s="93"/>
      <c r="D225" s="98">
        <v>1</v>
      </c>
      <c r="E225" s="94"/>
      <c r="F225" s="99">
        <f>D225*E225</f>
        <v>0</v>
      </c>
    </row>
    <row r="226" spans="1:6" ht="12.75" customHeight="1">
      <c r="A226" s="168"/>
      <c r="B226" s="166"/>
      <c r="C226" s="9"/>
      <c r="D226" s="169"/>
      <c r="E226" s="72"/>
      <c r="F226" s="60"/>
    </row>
    <row r="227" spans="1:4" ht="130.5" customHeight="1">
      <c r="A227" s="81" t="s">
        <v>149</v>
      </c>
      <c r="B227" s="31" t="s">
        <v>138</v>
      </c>
      <c r="C227" s="9"/>
      <c r="D227" s="10"/>
    </row>
    <row r="228" spans="1:6" ht="14.25" customHeight="1">
      <c r="A228" s="81"/>
      <c r="B228" s="168"/>
      <c r="C228" s="9" t="s">
        <v>17</v>
      </c>
      <c r="D228" s="10">
        <v>2.35</v>
      </c>
      <c r="F228" s="59">
        <f>D228*E228</f>
        <v>0</v>
      </c>
    </row>
    <row r="229" spans="1:5" ht="14.25" customHeight="1">
      <c r="A229" s="81"/>
      <c r="B229" s="166"/>
      <c r="C229" s="9"/>
      <c r="D229" s="40"/>
      <c r="E229" s="72"/>
    </row>
    <row r="230" spans="1:6" ht="13.5" thickBot="1">
      <c r="A230" s="81"/>
      <c r="B230" s="17"/>
      <c r="C230" s="13"/>
      <c r="D230" s="41"/>
      <c r="E230" s="76"/>
      <c r="F230" s="66"/>
    </row>
    <row r="231" spans="1:6" ht="12.75" customHeight="1">
      <c r="A231" s="81"/>
      <c r="B231" s="24" t="s">
        <v>178</v>
      </c>
      <c r="C231" s="169"/>
      <c r="D231" s="10"/>
      <c r="F231" s="59">
        <f>SUM(F170:F230)</f>
        <v>0</v>
      </c>
    </row>
    <row r="232" spans="1:4" ht="12.75">
      <c r="A232" s="81"/>
      <c r="B232" s="170"/>
      <c r="C232" s="9"/>
      <c r="D232" s="10"/>
    </row>
    <row r="233" spans="1:6" ht="15">
      <c r="A233" s="87" t="s">
        <v>12</v>
      </c>
      <c r="B233" s="88" t="s">
        <v>0</v>
      </c>
      <c r="C233" s="56"/>
      <c r="D233" s="33"/>
      <c r="E233" s="75"/>
      <c r="F233" s="64"/>
    </row>
    <row r="234" spans="1:4" ht="12.75">
      <c r="A234" s="81"/>
      <c r="B234" s="166"/>
      <c r="C234" s="9"/>
      <c r="D234" s="10"/>
    </row>
    <row r="235" spans="1:4" ht="15.75" customHeight="1">
      <c r="A235" s="81"/>
      <c r="B235" s="168" t="s">
        <v>70</v>
      </c>
      <c r="C235" s="9"/>
      <c r="D235" s="10"/>
    </row>
    <row r="236" spans="1:4" ht="59.25" customHeight="1">
      <c r="A236" s="81"/>
      <c r="B236" s="166" t="s">
        <v>167</v>
      </c>
      <c r="C236" s="9"/>
      <c r="D236" s="10"/>
    </row>
    <row r="237" spans="1:4" ht="12.75">
      <c r="A237" s="81"/>
      <c r="B237" s="166"/>
      <c r="C237" s="9"/>
      <c r="D237" s="10"/>
    </row>
    <row r="238" spans="1:4" ht="64.5" customHeight="1">
      <c r="A238" s="81" t="s">
        <v>33</v>
      </c>
      <c r="B238" s="25" t="s">
        <v>166</v>
      </c>
      <c r="C238" s="9"/>
      <c r="D238" s="10"/>
    </row>
    <row r="239" spans="1:4" ht="12.75">
      <c r="A239" s="81"/>
      <c r="B239" s="168"/>
      <c r="C239" s="9"/>
      <c r="D239" s="10"/>
    </row>
    <row r="240" spans="1:4" ht="12.75">
      <c r="A240" s="81"/>
      <c r="B240" s="166" t="s">
        <v>99</v>
      </c>
      <c r="C240" s="9"/>
      <c r="D240" s="10"/>
    </row>
    <row r="241" spans="1:6" ht="12.75">
      <c r="A241" s="81"/>
      <c r="B241" s="166" t="s">
        <v>39</v>
      </c>
      <c r="C241" s="9" t="s">
        <v>11</v>
      </c>
      <c r="D241" s="10">
        <v>53.5</v>
      </c>
      <c r="F241" s="59">
        <f>D241*E241</f>
        <v>0</v>
      </c>
    </row>
    <row r="242" spans="1:6" ht="12.75">
      <c r="A242" s="81"/>
      <c r="B242" s="166" t="s">
        <v>40</v>
      </c>
      <c r="C242" s="9" t="s">
        <v>17</v>
      </c>
      <c r="D242" s="10">
        <v>26.4</v>
      </c>
      <c r="F242" s="59">
        <f>D242*E242</f>
        <v>0</v>
      </c>
    </row>
    <row r="243" spans="1:4" ht="12.75">
      <c r="A243" s="81"/>
      <c r="B243" s="168"/>
      <c r="C243" s="9"/>
      <c r="D243" s="10"/>
    </row>
    <row r="244" spans="1:4" ht="12.75">
      <c r="A244" s="81"/>
      <c r="B244" s="166" t="s">
        <v>100</v>
      </c>
      <c r="C244" s="9"/>
      <c r="D244" s="10"/>
    </row>
    <row r="245" spans="1:6" ht="12.75">
      <c r="A245" s="81"/>
      <c r="B245" s="166" t="s">
        <v>39</v>
      </c>
      <c r="C245" s="9" t="s">
        <v>11</v>
      </c>
      <c r="D245" s="10">
        <v>5.6</v>
      </c>
      <c r="F245" s="59">
        <f>D245*E245</f>
        <v>0</v>
      </c>
    </row>
    <row r="246" spans="1:6" ht="12.75">
      <c r="A246" s="81"/>
      <c r="B246" s="166" t="s">
        <v>101</v>
      </c>
      <c r="C246" s="9" t="s">
        <v>11</v>
      </c>
      <c r="D246" s="10">
        <v>2.2</v>
      </c>
      <c r="F246" s="59">
        <f>D246*E246</f>
        <v>0</v>
      </c>
    </row>
    <row r="247" spans="1:6" ht="12.75">
      <c r="A247" s="81"/>
      <c r="B247" s="166" t="s">
        <v>40</v>
      </c>
      <c r="C247" s="9" t="s">
        <v>17</v>
      </c>
      <c r="D247" s="10">
        <v>5.4</v>
      </c>
      <c r="F247" s="59">
        <f>D247*E247</f>
        <v>0</v>
      </c>
    </row>
    <row r="248" spans="1:4" ht="12.75">
      <c r="A248" s="81"/>
      <c r="B248" s="168"/>
      <c r="C248" s="9"/>
      <c r="D248" s="10"/>
    </row>
    <row r="249" spans="1:4" ht="12.75">
      <c r="A249" s="81"/>
      <c r="B249" s="166" t="s">
        <v>102</v>
      </c>
      <c r="C249" s="9"/>
      <c r="D249" s="10"/>
    </row>
    <row r="250" spans="1:6" ht="12.75">
      <c r="A250" s="81"/>
      <c r="B250" s="166" t="s">
        <v>39</v>
      </c>
      <c r="C250" s="9" t="s">
        <v>11</v>
      </c>
      <c r="D250" s="10">
        <v>7</v>
      </c>
      <c r="F250" s="59">
        <f>D250*E250</f>
        <v>0</v>
      </c>
    </row>
    <row r="251" spans="1:6" ht="12.75">
      <c r="A251" s="81"/>
      <c r="B251" s="166" t="s">
        <v>40</v>
      </c>
      <c r="C251" s="9" t="s">
        <v>17</v>
      </c>
      <c r="D251" s="10">
        <v>8.9</v>
      </c>
      <c r="F251" s="59">
        <f>D251*E251</f>
        <v>0</v>
      </c>
    </row>
    <row r="252" spans="1:4" ht="12.75">
      <c r="A252" s="81"/>
      <c r="B252" s="168"/>
      <c r="C252" s="9"/>
      <c r="D252" s="10"/>
    </row>
    <row r="253" spans="1:4" ht="12.75">
      <c r="A253" s="81"/>
      <c r="B253" s="166" t="s">
        <v>103</v>
      </c>
      <c r="C253" s="9"/>
      <c r="D253" s="10"/>
    </row>
    <row r="254" spans="1:6" ht="12.75">
      <c r="A254" s="81"/>
      <c r="B254" s="166" t="s">
        <v>39</v>
      </c>
      <c r="C254" s="9" t="s">
        <v>11</v>
      </c>
      <c r="D254" s="10">
        <v>11.3</v>
      </c>
      <c r="F254" s="59">
        <f>D254*E254</f>
        <v>0</v>
      </c>
    </row>
    <row r="255" spans="1:6" ht="12.75">
      <c r="A255" s="81"/>
      <c r="B255" s="166" t="s">
        <v>40</v>
      </c>
      <c r="C255" s="9" t="s">
        <v>17</v>
      </c>
      <c r="D255" s="10">
        <v>11.6</v>
      </c>
      <c r="F255" s="59">
        <f>D255*E255</f>
        <v>0</v>
      </c>
    </row>
    <row r="256" spans="1:4" ht="12.75">
      <c r="A256" s="81"/>
      <c r="B256" s="166"/>
      <c r="C256" s="9"/>
      <c r="D256" s="10"/>
    </row>
    <row r="257" spans="1:4" ht="12.75">
      <c r="A257" s="81"/>
      <c r="B257" s="166" t="s">
        <v>106</v>
      </c>
      <c r="C257" s="9"/>
      <c r="D257" s="10"/>
    </row>
    <row r="258" spans="1:6" ht="12.75">
      <c r="A258" s="81"/>
      <c r="B258" s="166" t="s">
        <v>39</v>
      </c>
      <c r="C258" s="9" t="s">
        <v>11</v>
      </c>
      <c r="D258" s="10">
        <v>5.1</v>
      </c>
      <c r="F258" s="59">
        <f>D258*E258</f>
        <v>0</v>
      </c>
    </row>
    <row r="259" spans="1:6" ht="12.75">
      <c r="A259" s="81"/>
      <c r="B259" s="166" t="s">
        <v>101</v>
      </c>
      <c r="C259" s="9" t="s">
        <v>11</v>
      </c>
      <c r="D259" s="10">
        <v>18.5</v>
      </c>
      <c r="F259" s="59">
        <f>D259*E259</f>
        <v>0</v>
      </c>
    </row>
    <row r="260" spans="1:6" ht="12.75">
      <c r="A260" s="81"/>
      <c r="B260" s="166" t="s">
        <v>104</v>
      </c>
      <c r="C260" s="9" t="s">
        <v>17</v>
      </c>
      <c r="D260" s="10">
        <v>0.7</v>
      </c>
      <c r="F260" s="59">
        <f>D260*E260</f>
        <v>0</v>
      </c>
    </row>
    <row r="261" spans="1:4" ht="12.75">
      <c r="A261" s="81"/>
      <c r="B261" s="166"/>
      <c r="C261" s="9"/>
      <c r="D261" s="10"/>
    </row>
    <row r="262" spans="1:4" ht="12.75">
      <c r="A262" s="81"/>
      <c r="B262" s="166" t="s">
        <v>107</v>
      </c>
      <c r="C262" s="9"/>
      <c r="D262" s="10"/>
    </row>
    <row r="263" spans="1:6" ht="12.75">
      <c r="A263" s="81"/>
      <c r="B263" s="166" t="s">
        <v>39</v>
      </c>
      <c r="C263" s="9" t="s">
        <v>11</v>
      </c>
      <c r="D263" s="10">
        <v>5.5</v>
      </c>
      <c r="F263" s="59">
        <f>D263*E263</f>
        <v>0</v>
      </c>
    </row>
    <row r="264" spans="1:6" ht="12.75">
      <c r="A264" s="81"/>
      <c r="B264" s="166" t="s">
        <v>101</v>
      </c>
      <c r="C264" s="9" t="s">
        <v>11</v>
      </c>
      <c r="D264" s="10">
        <v>22</v>
      </c>
      <c r="F264" s="59">
        <f>D264*E264</f>
        <v>0</v>
      </c>
    </row>
    <row r="265" spans="1:6" ht="12.75">
      <c r="A265" s="81"/>
      <c r="B265" s="166" t="s">
        <v>104</v>
      </c>
      <c r="C265" s="9" t="s">
        <v>17</v>
      </c>
      <c r="D265" s="10">
        <v>0.7</v>
      </c>
      <c r="F265" s="59">
        <f>D265*E265</f>
        <v>0</v>
      </c>
    </row>
    <row r="266" spans="1:4" ht="12.75">
      <c r="A266" s="81"/>
      <c r="B266" s="166"/>
      <c r="C266" s="9"/>
      <c r="D266" s="10"/>
    </row>
    <row r="267" spans="1:4" ht="12.75">
      <c r="A267" s="81"/>
      <c r="B267" s="166" t="s">
        <v>108</v>
      </c>
      <c r="C267" s="9"/>
      <c r="D267" s="10"/>
    </row>
    <row r="268" spans="1:6" ht="12.75">
      <c r="A268" s="81"/>
      <c r="B268" s="166" t="s">
        <v>39</v>
      </c>
      <c r="C268" s="9" t="s">
        <v>11</v>
      </c>
      <c r="D268" s="10">
        <v>3.9</v>
      </c>
      <c r="F268" s="59">
        <f>D268*E268</f>
        <v>0</v>
      </c>
    </row>
    <row r="269" spans="1:6" ht="12.75">
      <c r="A269" s="81"/>
      <c r="B269" s="166" t="s">
        <v>101</v>
      </c>
      <c r="C269" s="9" t="s">
        <v>11</v>
      </c>
      <c r="D269" s="10">
        <v>16.1</v>
      </c>
      <c r="F269" s="59">
        <f>D269*E269</f>
        <v>0</v>
      </c>
    </row>
    <row r="270" spans="1:6" ht="12.75">
      <c r="A270" s="81"/>
      <c r="B270" s="166"/>
      <c r="C270" s="9"/>
      <c r="D270" s="10"/>
      <c r="F270" s="60"/>
    </row>
    <row r="271" spans="1:6" ht="13.5" thickBot="1">
      <c r="A271" s="81"/>
      <c r="B271" s="17"/>
      <c r="C271" s="13"/>
      <c r="D271" s="14"/>
      <c r="E271" s="73"/>
      <c r="F271" s="61"/>
    </row>
    <row r="272" spans="1:6" ht="12.75">
      <c r="A272" s="81"/>
      <c r="B272" s="168" t="s">
        <v>1</v>
      </c>
      <c r="C272" s="169"/>
      <c r="D272" s="10"/>
      <c r="E272" s="59"/>
      <c r="F272" s="59">
        <f>SUM(F241:F271)</f>
        <v>0</v>
      </c>
    </row>
    <row r="274" spans="1:6" ht="15">
      <c r="A274" s="87" t="s">
        <v>13</v>
      </c>
      <c r="B274" s="403" t="s">
        <v>2</v>
      </c>
      <c r="C274" s="403"/>
      <c r="D274" s="403"/>
      <c r="E274" s="403"/>
      <c r="F274" s="403"/>
    </row>
    <row r="275" spans="1:4" ht="12.75">
      <c r="A275" s="81"/>
      <c r="B275" s="166"/>
      <c r="C275" s="9"/>
      <c r="D275" s="10"/>
    </row>
    <row r="276" spans="1:4" ht="85.5" customHeight="1">
      <c r="A276" s="81" t="s">
        <v>41</v>
      </c>
      <c r="B276" s="30" t="s">
        <v>145</v>
      </c>
      <c r="C276" s="9"/>
      <c r="D276" s="10"/>
    </row>
    <row r="277" spans="1:4" ht="12.75">
      <c r="A277" s="81"/>
      <c r="B277" s="166"/>
      <c r="C277" s="9"/>
      <c r="D277" s="10"/>
    </row>
    <row r="278" spans="1:4" ht="12.75">
      <c r="A278" s="81"/>
      <c r="B278" s="166" t="s">
        <v>109</v>
      </c>
      <c r="C278" s="9"/>
      <c r="D278" s="10"/>
    </row>
    <row r="279" spans="1:6" ht="12.75">
      <c r="A279" s="81"/>
      <c r="B279" s="166" t="s">
        <v>63</v>
      </c>
      <c r="C279" s="9" t="s">
        <v>11</v>
      </c>
      <c r="D279" s="10">
        <v>86.55</v>
      </c>
      <c r="F279" s="59">
        <f>D279*E279</f>
        <v>0</v>
      </c>
    </row>
    <row r="280" spans="1:4" ht="12.75">
      <c r="A280" s="81"/>
      <c r="B280" s="166"/>
      <c r="C280" s="9"/>
      <c r="D280" s="10"/>
    </row>
    <row r="281" spans="1:4" ht="12.75">
      <c r="A281" s="81"/>
      <c r="B281" s="166" t="s">
        <v>110</v>
      </c>
      <c r="C281" s="9"/>
      <c r="D281" s="10"/>
    </row>
    <row r="282" spans="1:6" ht="12.75">
      <c r="A282" s="81"/>
      <c r="B282" s="166" t="s">
        <v>63</v>
      </c>
      <c r="C282" s="9" t="s">
        <v>11</v>
      </c>
      <c r="D282" s="10">
        <v>3.6</v>
      </c>
      <c r="F282" s="59">
        <f>D282*E282</f>
        <v>0</v>
      </c>
    </row>
    <row r="283" spans="1:4" ht="12.75">
      <c r="A283" s="81"/>
      <c r="B283" s="166"/>
      <c r="C283" s="9"/>
      <c r="D283" s="10"/>
    </row>
    <row r="284" spans="1:4" ht="12.75">
      <c r="A284" s="81"/>
      <c r="B284" s="166" t="s">
        <v>111</v>
      </c>
      <c r="C284" s="9"/>
      <c r="D284" s="10"/>
    </row>
    <row r="285" spans="1:6" ht="12.75">
      <c r="A285" s="81"/>
      <c r="B285" s="166" t="s">
        <v>63</v>
      </c>
      <c r="C285" s="9" t="s">
        <v>11</v>
      </c>
      <c r="D285" s="10">
        <v>6.75</v>
      </c>
      <c r="F285" s="59">
        <f>D285*E285</f>
        <v>0</v>
      </c>
    </row>
    <row r="286" spans="1:4" ht="12.75">
      <c r="A286" s="81"/>
      <c r="B286" s="166"/>
      <c r="C286" s="9"/>
      <c r="D286" s="10"/>
    </row>
    <row r="287" spans="1:4" ht="12.75">
      <c r="A287" s="81"/>
      <c r="B287" s="166" t="s">
        <v>105</v>
      </c>
      <c r="C287" s="9"/>
      <c r="D287" s="10"/>
    </row>
    <row r="288" spans="1:6" ht="12.75">
      <c r="A288" s="81"/>
      <c r="B288" s="166" t="s">
        <v>63</v>
      </c>
      <c r="C288" s="9" t="s">
        <v>11</v>
      </c>
      <c r="D288" s="10">
        <v>2.1</v>
      </c>
      <c r="F288" s="59">
        <f>D288*E288</f>
        <v>0</v>
      </c>
    </row>
    <row r="289" spans="1:4" ht="12.75">
      <c r="A289" s="81"/>
      <c r="B289" s="166"/>
      <c r="C289" s="9"/>
      <c r="D289" s="10"/>
    </row>
    <row r="290" spans="1:4" ht="12.75">
      <c r="A290" s="81"/>
      <c r="B290" s="166" t="s">
        <v>112</v>
      </c>
      <c r="C290" s="9"/>
      <c r="D290" s="10"/>
    </row>
    <row r="291" spans="1:6" ht="12.75">
      <c r="A291" s="81"/>
      <c r="B291" s="166" t="s">
        <v>63</v>
      </c>
      <c r="C291" s="9" t="s">
        <v>11</v>
      </c>
      <c r="D291" s="10">
        <v>4</v>
      </c>
      <c r="F291" s="59">
        <f>D291*E291</f>
        <v>0</v>
      </c>
    </row>
    <row r="292" spans="1:4" ht="12.75">
      <c r="A292" s="81"/>
      <c r="B292" s="166"/>
      <c r="C292" s="9"/>
      <c r="D292" s="10"/>
    </row>
    <row r="293" spans="1:4" ht="12.75">
      <c r="A293" s="81"/>
      <c r="B293" s="166" t="s">
        <v>113</v>
      </c>
      <c r="C293" s="9"/>
      <c r="D293" s="10"/>
    </row>
    <row r="294" spans="1:6" ht="12.75">
      <c r="A294" s="81"/>
      <c r="B294" s="166" t="s">
        <v>63</v>
      </c>
      <c r="C294" s="9" t="s">
        <v>11</v>
      </c>
      <c r="D294" s="10">
        <v>1</v>
      </c>
      <c r="F294" s="59">
        <f>D294*E294</f>
        <v>0</v>
      </c>
    </row>
    <row r="295" spans="1:4" ht="12.75">
      <c r="A295" s="81"/>
      <c r="B295" s="166"/>
      <c r="C295" s="9"/>
      <c r="D295" s="10"/>
    </row>
    <row r="296" spans="1:4" ht="89.25">
      <c r="A296" s="81" t="s">
        <v>42</v>
      </c>
      <c r="B296" s="25" t="s">
        <v>289</v>
      </c>
      <c r="C296" s="9"/>
      <c r="D296" s="10"/>
    </row>
    <row r="297" spans="1:4" ht="12.75">
      <c r="A297" s="81"/>
      <c r="B297" s="166"/>
      <c r="C297" s="9"/>
      <c r="D297" s="10"/>
    </row>
    <row r="298" spans="1:4" ht="12.75">
      <c r="A298" s="81"/>
      <c r="B298" s="166" t="s">
        <v>109</v>
      </c>
      <c r="C298" s="9"/>
      <c r="D298" s="10"/>
    </row>
    <row r="299" spans="1:6" ht="12.75">
      <c r="A299" s="81"/>
      <c r="B299" s="166" t="s">
        <v>63</v>
      </c>
      <c r="C299" s="9" t="s">
        <v>11</v>
      </c>
      <c r="D299" s="10">
        <v>15.7</v>
      </c>
      <c r="F299" s="59">
        <f>D299*E299</f>
        <v>0</v>
      </c>
    </row>
    <row r="300" spans="1:6" ht="12.75">
      <c r="A300" s="81"/>
      <c r="B300" s="166" t="s">
        <v>64</v>
      </c>
      <c r="C300" s="9" t="s">
        <v>11</v>
      </c>
      <c r="D300" s="10">
        <v>82.1</v>
      </c>
      <c r="F300" s="59">
        <f>D300*E300</f>
        <v>0</v>
      </c>
    </row>
    <row r="301" spans="1:4" ht="12.75">
      <c r="A301" s="81"/>
      <c r="B301" s="166"/>
      <c r="C301" s="9"/>
      <c r="D301" s="10"/>
    </row>
    <row r="302" spans="1:4" ht="12.75">
      <c r="A302" s="81"/>
      <c r="B302" s="166" t="s">
        <v>110</v>
      </c>
      <c r="C302" s="9"/>
      <c r="D302" s="10"/>
    </row>
    <row r="303" spans="1:6" ht="12.75">
      <c r="A303" s="81"/>
      <c r="B303" s="166" t="s">
        <v>63</v>
      </c>
      <c r="C303" s="9" t="s">
        <v>11</v>
      </c>
      <c r="D303" s="10">
        <v>9.8</v>
      </c>
      <c r="F303" s="59">
        <f>D303*E303</f>
        <v>0</v>
      </c>
    </row>
    <row r="304" spans="1:6" ht="12.75">
      <c r="A304" s="81"/>
      <c r="B304" s="166" t="s">
        <v>64</v>
      </c>
      <c r="C304" s="9" t="s">
        <v>11</v>
      </c>
      <c r="D304" s="10">
        <v>6.6</v>
      </c>
      <c r="F304" s="59">
        <f>D304*E304</f>
        <v>0</v>
      </c>
    </row>
    <row r="305" spans="1:4" ht="12.75">
      <c r="A305" s="81"/>
      <c r="B305" s="166"/>
      <c r="C305" s="9"/>
      <c r="D305" s="10"/>
    </row>
    <row r="306" spans="1:4" ht="12.75">
      <c r="A306" s="81"/>
      <c r="B306" s="166" t="s">
        <v>111</v>
      </c>
      <c r="C306" s="9"/>
      <c r="D306" s="10"/>
    </row>
    <row r="307" spans="1:6" ht="12.75">
      <c r="A307" s="81"/>
      <c r="B307" s="166" t="s">
        <v>63</v>
      </c>
      <c r="C307" s="9" t="s">
        <v>11</v>
      </c>
      <c r="D307" s="10">
        <v>4.3</v>
      </c>
      <c r="F307" s="59">
        <f>D307*E307</f>
        <v>0</v>
      </c>
    </row>
    <row r="308" spans="1:6" ht="12.75">
      <c r="A308" s="81"/>
      <c r="B308" s="166" t="s">
        <v>64</v>
      </c>
      <c r="C308" s="9" t="s">
        <v>11</v>
      </c>
      <c r="D308" s="10">
        <v>11.3</v>
      </c>
      <c r="F308" s="59">
        <f>D308*E308</f>
        <v>0</v>
      </c>
    </row>
    <row r="309" spans="1:4" ht="12.75">
      <c r="A309" s="81"/>
      <c r="B309" s="166"/>
      <c r="C309" s="9"/>
      <c r="D309" s="10"/>
    </row>
    <row r="310" spans="1:4" ht="12.75">
      <c r="A310" s="81"/>
      <c r="B310" s="166" t="s">
        <v>105</v>
      </c>
      <c r="C310" s="9"/>
      <c r="D310" s="10"/>
    </row>
    <row r="311" spans="1:6" ht="12.75">
      <c r="A311" s="81"/>
      <c r="B311" s="166" t="s">
        <v>63</v>
      </c>
      <c r="C311" s="9" t="s">
        <v>11</v>
      </c>
      <c r="D311" s="10">
        <v>5.8</v>
      </c>
      <c r="F311" s="59">
        <f>D311*E311</f>
        <v>0</v>
      </c>
    </row>
    <row r="312" spans="1:6" ht="12.75">
      <c r="A312" s="81"/>
      <c r="B312" s="166" t="s">
        <v>64</v>
      </c>
      <c r="C312" s="9" t="s">
        <v>11</v>
      </c>
      <c r="D312" s="10">
        <v>5.5</v>
      </c>
      <c r="F312" s="59">
        <f>D312*E312</f>
        <v>0</v>
      </c>
    </row>
    <row r="313" spans="1:4" ht="12.75">
      <c r="A313" s="81"/>
      <c r="B313" s="166"/>
      <c r="C313" s="9"/>
      <c r="D313" s="10"/>
    </row>
    <row r="314" spans="1:4" ht="12.75">
      <c r="A314" s="81"/>
      <c r="B314" s="166" t="s">
        <v>112</v>
      </c>
      <c r="C314" s="9"/>
      <c r="D314" s="10"/>
    </row>
    <row r="315" spans="1:6" ht="12.75">
      <c r="A315" s="81"/>
      <c r="B315" s="166" t="s">
        <v>63</v>
      </c>
      <c r="C315" s="9" t="s">
        <v>11</v>
      </c>
      <c r="D315" s="10">
        <v>4.5</v>
      </c>
      <c r="F315" s="59">
        <f>D315*E315</f>
        <v>0</v>
      </c>
    </row>
    <row r="316" spans="1:6" ht="12.75">
      <c r="A316" s="81"/>
      <c r="B316" s="166" t="s">
        <v>64</v>
      </c>
      <c r="C316" s="9" t="s">
        <v>11</v>
      </c>
      <c r="D316" s="10">
        <v>5.8</v>
      </c>
      <c r="F316" s="59">
        <f>D316*E316</f>
        <v>0</v>
      </c>
    </row>
    <row r="317" spans="1:4" ht="12.75">
      <c r="A317" s="81"/>
      <c r="B317" s="166"/>
      <c r="C317" s="9"/>
      <c r="D317" s="10"/>
    </row>
    <row r="318" spans="1:4" ht="12.75">
      <c r="A318" s="81"/>
      <c r="B318" s="166" t="s">
        <v>113</v>
      </c>
      <c r="C318" s="9"/>
      <c r="D318" s="10"/>
    </row>
    <row r="319" spans="1:6" ht="12.75">
      <c r="A319" s="81"/>
      <c r="B319" s="166" t="s">
        <v>63</v>
      </c>
      <c r="C319" s="9" t="s">
        <v>11</v>
      </c>
      <c r="D319" s="10">
        <v>4.5</v>
      </c>
      <c r="F319" s="59">
        <f>D319*E319</f>
        <v>0</v>
      </c>
    </row>
    <row r="320" spans="1:6" ht="12.75">
      <c r="A320" s="81"/>
      <c r="B320" s="166" t="s">
        <v>64</v>
      </c>
      <c r="C320" s="9" t="s">
        <v>11</v>
      </c>
      <c r="D320" s="10">
        <v>4</v>
      </c>
      <c r="F320" s="59">
        <f>D320*E320</f>
        <v>0</v>
      </c>
    </row>
    <row r="321" spans="1:4" ht="12.75">
      <c r="A321" s="81"/>
      <c r="B321" s="166"/>
      <c r="C321" s="9"/>
      <c r="D321" s="10"/>
    </row>
    <row r="322" spans="1:6" ht="13.5" thickBot="1">
      <c r="A322" s="81"/>
      <c r="B322" s="17"/>
      <c r="C322" s="13"/>
      <c r="D322" s="14"/>
      <c r="E322" s="73"/>
      <c r="F322" s="61"/>
    </row>
    <row r="323" spans="1:6" ht="12.75">
      <c r="A323" s="81"/>
      <c r="B323" s="402" t="s">
        <v>3</v>
      </c>
      <c r="C323" s="402"/>
      <c r="D323" s="10"/>
      <c r="E323" s="59"/>
      <c r="F323" s="59">
        <f>SUM(F279:F322)</f>
        <v>0</v>
      </c>
    </row>
    <row r="324" spans="1:5" ht="12.75">
      <c r="A324" s="81"/>
      <c r="B324" s="168"/>
      <c r="C324" s="169"/>
      <c r="D324" s="10"/>
      <c r="E324" s="59"/>
    </row>
    <row r="325" spans="2:5" ht="12.75" customHeight="1">
      <c r="B325" s="169"/>
      <c r="C325" s="169"/>
      <c r="D325" s="10"/>
      <c r="E325" s="59"/>
    </row>
    <row r="326" spans="2:6" ht="15.75">
      <c r="B326" s="107" t="s">
        <v>22</v>
      </c>
      <c r="C326" s="45"/>
      <c r="D326" s="46"/>
      <c r="E326" s="77"/>
      <c r="F326" s="67"/>
    </row>
    <row r="328" spans="2:6" ht="15">
      <c r="B328" s="108" t="s">
        <v>23</v>
      </c>
      <c r="C328" s="22"/>
      <c r="D328" s="23"/>
      <c r="E328" s="70"/>
      <c r="F328" s="57"/>
    </row>
    <row r="329" spans="2:6" ht="12.75">
      <c r="B329" s="18" t="s">
        <v>168</v>
      </c>
      <c r="C329" s="4" t="s">
        <v>24</v>
      </c>
      <c r="F329" s="59">
        <f>F11</f>
        <v>0</v>
      </c>
    </row>
    <row r="330" spans="2:6" ht="12.75">
      <c r="B330" s="18" t="s">
        <v>171</v>
      </c>
      <c r="C330" s="4" t="s">
        <v>24</v>
      </c>
      <c r="F330" s="59">
        <f>F56</f>
        <v>0</v>
      </c>
    </row>
    <row r="331" spans="2:6" ht="12.75">
      <c r="B331" s="18" t="s">
        <v>172</v>
      </c>
      <c r="C331" s="4" t="s">
        <v>24</v>
      </c>
      <c r="F331" s="59">
        <f>F84</f>
        <v>0</v>
      </c>
    </row>
    <row r="332" spans="2:6" ht="12.75">
      <c r="B332" s="18" t="s">
        <v>173</v>
      </c>
      <c r="C332" s="4" t="s">
        <v>24</v>
      </c>
      <c r="F332" s="59">
        <f>F96</f>
        <v>0</v>
      </c>
    </row>
    <row r="333" spans="1:6" ht="12.75">
      <c r="A333" s="84"/>
      <c r="B333" s="42" t="s">
        <v>174</v>
      </c>
      <c r="C333" s="43" t="s">
        <v>24</v>
      </c>
      <c r="D333" s="43"/>
      <c r="E333" s="78"/>
      <c r="F333" s="68">
        <f>F131</f>
        <v>0</v>
      </c>
    </row>
    <row r="334" spans="1:6" ht="12.75">
      <c r="A334" s="84"/>
      <c r="C334" s="26" t="s">
        <v>25</v>
      </c>
      <c r="D334" s="26"/>
      <c r="E334" s="59"/>
      <c r="F334" s="59">
        <f>SUM(F329:F333)</f>
        <v>0</v>
      </c>
    </row>
    <row r="336" spans="1:6" ht="15">
      <c r="A336" s="84"/>
      <c r="B336" s="102" t="s">
        <v>175</v>
      </c>
      <c r="C336" s="38"/>
      <c r="D336" s="38"/>
      <c r="E336" s="75"/>
      <c r="F336" s="64"/>
    </row>
    <row r="338" spans="1:6" ht="12.75">
      <c r="A338" s="84"/>
      <c r="B338" s="18" t="s">
        <v>4</v>
      </c>
      <c r="C338" s="4" t="s">
        <v>24</v>
      </c>
      <c r="D338" s="4"/>
      <c r="F338" s="59">
        <f>F161</f>
        <v>0</v>
      </c>
    </row>
    <row r="339" spans="1:6" ht="12.75">
      <c r="A339" s="84"/>
      <c r="B339" s="18" t="s">
        <v>176</v>
      </c>
      <c r="C339" s="4" t="s">
        <v>24</v>
      </c>
      <c r="D339" s="4"/>
      <c r="F339" s="59">
        <f>F231</f>
        <v>0</v>
      </c>
    </row>
    <row r="340" spans="1:6" ht="12.75">
      <c r="A340" s="84"/>
      <c r="B340" s="18" t="s">
        <v>53</v>
      </c>
      <c r="C340" s="4" t="s">
        <v>24</v>
      </c>
      <c r="D340" s="4"/>
      <c r="F340" s="59">
        <f>F272</f>
        <v>0</v>
      </c>
    </row>
    <row r="341" spans="1:6" ht="12.75">
      <c r="A341" s="84"/>
      <c r="B341" s="42" t="s">
        <v>54</v>
      </c>
      <c r="C341" s="43" t="s">
        <v>24</v>
      </c>
      <c r="D341" s="43"/>
      <c r="E341" s="78"/>
      <c r="F341" s="68">
        <f>F323</f>
        <v>0</v>
      </c>
    </row>
    <row r="342" spans="1:6" ht="12.75">
      <c r="A342" s="84"/>
      <c r="C342" s="26" t="s">
        <v>25</v>
      </c>
      <c r="D342" s="4"/>
      <c r="F342" s="59">
        <f>SUM(F338:F341)</f>
        <v>0</v>
      </c>
    </row>
    <row r="344" spans="1:4" ht="12.75">
      <c r="A344" s="84"/>
      <c r="B344" s="18" t="s">
        <v>22</v>
      </c>
      <c r="D344" s="4"/>
    </row>
    <row r="346" spans="1:6" ht="12.75">
      <c r="A346" s="84"/>
      <c r="B346" s="18" t="s">
        <v>23</v>
      </c>
      <c r="C346" s="4" t="s">
        <v>24</v>
      </c>
      <c r="D346" s="4"/>
      <c r="F346" s="59">
        <f>F334</f>
        <v>0</v>
      </c>
    </row>
    <row r="347" spans="1:6" ht="12.75">
      <c r="A347" s="84"/>
      <c r="B347" s="18" t="s">
        <v>175</v>
      </c>
      <c r="C347" s="4" t="s">
        <v>24</v>
      </c>
      <c r="D347" s="4"/>
      <c r="F347" s="59">
        <f>F342</f>
        <v>0</v>
      </c>
    </row>
    <row r="348" spans="1:6" ht="13.5" thickBot="1">
      <c r="A348" s="84"/>
      <c r="B348" s="19"/>
      <c r="C348" s="44"/>
      <c r="D348" s="37"/>
      <c r="E348" s="73"/>
      <c r="F348" s="61"/>
    </row>
    <row r="349" spans="1:6" ht="12.75">
      <c r="A349" s="84"/>
      <c r="C349" s="26" t="s">
        <v>25</v>
      </c>
      <c r="D349" s="4"/>
      <c r="F349" s="59">
        <f>SUM(F346:F348)</f>
        <v>0</v>
      </c>
    </row>
    <row r="361" ht="15">
      <c r="B361" s="47" t="s">
        <v>77</v>
      </c>
    </row>
    <row r="363" spans="1:6" ht="15">
      <c r="A363" s="84"/>
      <c r="B363" s="4"/>
      <c r="C363" s="48"/>
      <c r="D363" s="48"/>
      <c r="E363" s="79"/>
      <c r="F363" s="69"/>
    </row>
    <row r="364" spans="1:6" ht="15">
      <c r="A364" s="84"/>
      <c r="B364" s="47"/>
      <c r="C364" s="48"/>
      <c r="D364" s="48"/>
      <c r="E364" s="79"/>
      <c r="F364" s="69"/>
    </row>
    <row r="365" spans="1:6" ht="15">
      <c r="A365" s="84"/>
      <c r="B365" s="47"/>
      <c r="C365" s="48"/>
      <c r="D365" s="48"/>
      <c r="E365" s="79"/>
      <c r="F365" s="69"/>
    </row>
    <row r="366" spans="2:6" ht="15">
      <c r="B366" s="48"/>
      <c r="C366" s="49"/>
      <c r="D366" s="50"/>
      <c r="E366" s="79"/>
      <c r="F366" s="69"/>
    </row>
    <row r="367" spans="1:6" ht="15">
      <c r="A367" s="84"/>
      <c r="B367" s="48" t="s">
        <v>131</v>
      </c>
      <c r="C367" s="48"/>
      <c r="D367" s="48"/>
      <c r="E367" s="79"/>
      <c r="F367" s="69"/>
    </row>
  </sheetData>
  <sheetProtection selectLockedCells="1" selectUnlockedCells="1"/>
  <mergeCells count="17">
    <mergeCell ref="C217:D217"/>
    <mergeCell ref="B6:F6"/>
    <mergeCell ref="B17:F17"/>
    <mergeCell ref="C200:D200"/>
    <mergeCell ref="B19:F19"/>
    <mergeCell ref="B62:F62"/>
    <mergeCell ref="B90:F90"/>
    <mergeCell ref="C224:D224"/>
    <mergeCell ref="B323:C323"/>
    <mergeCell ref="B274:F274"/>
    <mergeCell ref="B18:F18"/>
    <mergeCell ref="B61:F61"/>
    <mergeCell ref="B89:F89"/>
    <mergeCell ref="C175:D175"/>
    <mergeCell ref="C183:D183"/>
    <mergeCell ref="C192:D192"/>
    <mergeCell ref="C209:D209"/>
  </mergeCells>
  <printOptions/>
  <pageMargins left="0.7" right="0.7" top="0.75" bottom="0.75" header="0.3" footer="0.3"/>
  <pageSetup horizontalDpi="600" verticalDpi="600" orientation="portrait" paperSize="9" scale="85" r:id="rId1"/>
  <headerFooter>
    <oddHeader>&amp;L&amp;"-,Podebljano"TROŠKOVNIK GRAĐEVINSKO OBRTNIČKIH RADOVA&amp;K0070C0_FAZA 2&amp;"-,Uobičajeno"&amp;9&amp;K000000
&amp;8GRAĐEVINA : FORMIRANJE PARCELE I IZGRADNJA GRAĐEVINE JAVNE NAMJENE U KRIŽANCU&amp;9
</oddHeader>
    <oddFooter>&amp;L&amp;"-,Uobičajeno"&amp;8
Općina Sveti Ilija, Trg Josipa godrijana 2, Sveti Ilija
&amp;"-,Podebljano"GAVNI PROJEKT, Z.O.P. : 4/2019&amp;C&amp;"-,Uobičajeno"&amp;8VD PROJEKT d.o.o.
Pušćine, Čakovečka 51&amp;R&amp;P</oddFooter>
    <firstHeader>&amp;L&amp;"Arial,Italic"&amp;8INVESTITOR : Općina Sveti Ilija
GRAĐEVINA : REKONSTRUKCIJA GRAĐEVINE
JAVNE NAMJENE U TOMAŠEVCU BIŠKUPEČKOM&amp;C&amp;"Arial,Bold Italic"&amp;8Troškovnik građevinsko
obrtničkih radova&amp;R&amp;"Arial,Italic"&amp;8TVRTKA : VD PROJEKT d.o.o.
e, Čakovečka 51
</firstHeader>
    <firstFooter>&amp;LListopad 2019&amp;CVD PROJEKT d.o.o.
&amp;8Pušćine, Čakovečka 51&amp;R&amp;P</firstFooter>
  </headerFooter>
  <rowBreaks count="17" manualBreakCount="17">
    <brk id="13" max="255" man="1"/>
    <brk id="20" max="255" man="1"/>
    <brk id="35" max="255" man="1"/>
    <brk id="57" max="255" man="1"/>
    <brk id="67" max="255" man="1"/>
    <brk id="85" max="255" man="1"/>
    <brk id="98" max="255" man="1"/>
    <brk id="108" max="255" man="1"/>
    <brk id="120" max="255" man="1"/>
    <brk id="132" max="255" man="1"/>
    <brk id="151" max="255" man="1"/>
    <brk id="161" max="255" man="1"/>
    <brk id="187" max="255" man="1"/>
    <brk id="212" max="255" man="1"/>
    <brk id="232" max="255" man="1"/>
    <brk id="273" max="255" man="1"/>
    <brk id="324" max="255" man="1"/>
  </rowBreaks>
</worksheet>
</file>

<file path=xl/worksheets/sheet4.xml><?xml version="1.0" encoding="utf-8"?>
<worksheet xmlns="http://schemas.openxmlformats.org/spreadsheetml/2006/main" xmlns:r="http://schemas.openxmlformats.org/officeDocument/2006/relationships">
  <dimension ref="A1:F241"/>
  <sheetViews>
    <sheetView zoomScaleSheetLayoutView="100" workbookViewId="0" topLeftCell="A1">
      <selection activeCell="C233" sqref="C233"/>
    </sheetView>
  </sheetViews>
  <sheetFormatPr defaultColWidth="9.140625" defaultRowHeight="12.75"/>
  <cols>
    <col min="1" max="1" width="5.00390625" style="149" customWidth="1"/>
    <col min="2" max="2" width="62.7109375" style="149" customWidth="1"/>
    <col min="3" max="3" width="7.00390625" style="149" customWidth="1"/>
    <col min="4" max="4" width="8.00390625" style="149" customWidth="1"/>
    <col min="5" max="5" width="8.00390625" style="165" customWidth="1"/>
    <col min="6" max="6" width="11.7109375" style="165" customWidth="1"/>
    <col min="7" max="16384" width="9.140625" style="149" customWidth="1"/>
  </cols>
  <sheetData>
    <row r="1" spans="1:6" ht="12.75">
      <c r="A1" s="146"/>
      <c r="B1" s="110"/>
      <c r="C1" s="110"/>
      <c r="D1" s="110"/>
      <c r="E1" s="110"/>
      <c r="F1" s="111"/>
    </row>
    <row r="2" spans="1:6" ht="18.75">
      <c r="A2" s="147"/>
      <c r="B2" s="112" t="s">
        <v>523</v>
      </c>
      <c r="C2" s="113"/>
      <c r="D2" s="113"/>
      <c r="E2" s="113"/>
      <c r="F2" s="113"/>
    </row>
    <row r="3" spans="1:6" ht="12.75">
      <c r="A3" s="146"/>
      <c r="B3" s="110"/>
      <c r="C3" s="110"/>
      <c r="D3" s="110"/>
      <c r="E3" s="110"/>
      <c r="F3" s="111"/>
    </row>
    <row r="4" spans="1:6" ht="31.5">
      <c r="A4" s="146"/>
      <c r="B4" s="114" t="s">
        <v>183</v>
      </c>
      <c r="C4" s="110"/>
      <c r="D4" s="110"/>
      <c r="E4" s="110"/>
      <c r="F4" s="111"/>
    </row>
    <row r="5" spans="1:6" ht="12.75">
      <c r="A5" s="146"/>
      <c r="B5" s="110"/>
      <c r="C5" s="110"/>
      <c r="D5" s="110"/>
      <c r="E5" s="110"/>
      <c r="F5" s="111"/>
    </row>
    <row r="6" spans="1:6" ht="12.75">
      <c r="A6" s="146"/>
      <c r="B6" s="111" t="s">
        <v>184</v>
      </c>
      <c r="C6" s="110"/>
      <c r="D6" s="110"/>
      <c r="E6" s="110"/>
      <c r="F6" s="111"/>
    </row>
    <row r="7" spans="1:6" ht="12.75">
      <c r="A7" s="146"/>
      <c r="B7" s="110"/>
      <c r="C7" s="110"/>
      <c r="D7" s="110"/>
      <c r="E7" s="110"/>
      <c r="F7" s="111"/>
    </row>
    <row r="8" spans="1:6" ht="93" customHeight="1">
      <c r="A8" s="146"/>
      <c r="B8" s="90" t="s">
        <v>185</v>
      </c>
      <c r="C8" s="110"/>
      <c r="D8" s="110"/>
      <c r="E8" s="110"/>
      <c r="F8" s="111"/>
    </row>
    <row r="9" spans="1:6" ht="12.75">
      <c r="A9" s="146"/>
      <c r="B9" s="110"/>
      <c r="C9" s="110"/>
      <c r="D9" s="110"/>
      <c r="E9" s="110"/>
      <c r="F9" s="111"/>
    </row>
    <row r="10" spans="1:6" ht="12.75">
      <c r="A10" s="146"/>
      <c r="B10" s="111" t="s">
        <v>186</v>
      </c>
      <c r="C10" s="110"/>
      <c r="D10" s="110"/>
      <c r="E10" s="110"/>
      <c r="F10" s="111"/>
    </row>
    <row r="11" spans="1:6" ht="12.75">
      <c r="A11" s="146"/>
      <c r="B11" s="110"/>
      <c r="C11" s="110"/>
      <c r="D11" s="110"/>
      <c r="E11" s="110"/>
      <c r="F11" s="111"/>
    </row>
    <row r="12" spans="1:6" ht="245.25" customHeight="1">
      <c r="A12" s="146"/>
      <c r="B12" s="90" t="s">
        <v>187</v>
      </c>
      <c r="C12" s="110"/>
      <c r="D12" s="110"/>
      <c r="E12" s="110"/>
      <c r="F12" s="111"/>
    </row>
    <row r="13" spans="1:6" ht="147.75" customHeight="1">
      <c r="A13" s="146"/>
      <c r="B13" s="90" t="s">
        <v>188</v>
      </c>
      <c r="C13" s="110"/>
      <c r="D13" s="110"/>
      <c r="E13" s="110"/>
      <c r="F13" s="111"/>
    </row>
    <row r="14" spans="1:6" ht="12.75">
      <c r="A14" s="146"/>
      <c r="B14" s="90"/>
      <c r="C14" s="110"/>
      <c r="D14" s="110"/>
      <c r="E14" s="110"/>
      <c r="F14" s="111"/>
    </row>
    <row r="15" spans="1:6" ht="12.75">
      <c r="A15" s="146"/>
      <c r="B15" s="111" t="s">
        <v>189</v>
      </c>
      <c r="C15" s="110"/>
      <c r="D15" s="110"/>
      <c r="E15" s="110"/>
      <c r="F15" s="111"/>
    </row>
    <row r="16" spans="1:6" ht="12.75">
      <c r="A16" s="146"/>
      <c r="B16" s="90"/>
      <c r="C16" s="110"/>
      <c r="D16" s="110"/>
      <c r="E16" s="110"/>
      <c r="F16" s="111"/>
    </row>
    <row r="17" spans="1:6" ht="89.25">
      <c r="A17" s="146"/>
      <c r="B17" s="90" t="s">
        <v>190</v>
      </c>
      <c r="C17" s="110"/>
      <c r="D17" s="110"/>
      <c r="E17" s="110"/>
      <c r="F17" s="111"/>
    </row>
    <row r="18" spans="1:6" ht="12.75">
      <c r="A18" s="146"/>
      <c r="B18" s="90"/>
      <c r="C18" s="110"/>
      <c r="D18" s="110"/>
      <c r="E18" s="110"/>
      <c r="F18" s="111"/>
    </row>
    <row r="19" spans="1:6" ht="12.75">
      <c r="A19" s="146"/>
      <c r="B19" s="111" t="s">
        <v>191</v>
      </c>
      <c r="C19" s="110"/>
      <c r="D19" s="110"/>
      <c r="E19" s="110"/>
      <c r="F19" s="111"/>
    </row>
    <row r="20" spans="1:6" ht="12.75">
      <c r="A20" s="146"/>
      <c r="B20" s="90"/>
      <c r="C20" s="110"/>
      <c r="D20" s="110"/>
      <c r="E20" s="110"/>
      <c r="F20" s="111"/>
    </row>
    <row r="21" spans="1:6" ht="102">
      <c r="A21" s="146"/>
      <c r="B21" s="90" t="s">
        <v>192</v>
      </c>
      <c r="C21" s="110"/>
      <c r="D21" s="110"/>
      <c r="E21" s="110"/>
      <c r="F21" s="111"/>
    </row>
    <row r="22" spans="1:6" ht="12.75">
      <c r="A22" s="146"/>
      <c r="B22" s="90"/>
      <c r="C22" s="110"/>
      <c r="D22" s="110"/>
      <c r="E22" s="110"/>
      <c r="F22" s="111"/>
    </row>
    <row r="23" spans="1:6" ht="12.75">
      <c r="A23" s="146"/>
      <c r="B23" s="111" t="s">
        <v>193</v>
      </c>
      <c r="C23" s="110"/>
      <c r="D23" s="110"/>
      <c r="E23" s="110"/>
      <c r="F23" s="111"/>
    </row>
    <row r="24" spans="1:6" ht="12.75">
      <c r="A24" s="146"/>
      <c r="B24" s="90"/>
      <c r="C24" s="110"/>
      <c r="D24" s="110"/>
      <c r="E24" s="110"/>
      <c r="F24" s="111"/>
    </row>
    <row r="25" spans="1:6" ht="303.75" customHeight="1">
      <c r="A25" s="146"/>
      <c r="B25" s="90" t="s">
        <v>194</v>
      </c>
      <c r="C25" s="110"/>
      <c r="D25" s="110"/>
      <c r="E25" s="110"/>
      <c r="F25" s="111"/>
    </row>
    <row r="26" spans="1:6" ht="231.75" customHeight="1">
      <c r="A26" s="146"/>
      <c r="B26" s="90" t="s">
        <v>195</v>
      </c>
      <c r="C26" s="110"/>
      <c r="D26" s="110"/>
      <c r="E26" s="110"/>
      <c r="F26" s="111"/>
    </row>
    <row r="27" spans="1:6" ht="12.75">
      <c r="A27" s="146"/>
      <c r="B27" s="90"/>
      <c r="C27" s="110"/>
      <c r="D27" s="110"/>
      <c r="E27" s="110"/>
      <c r="F27" s="111"/>
    </row>
    <row r="28" spans="1:6" ht="12.75">
      <c r="A28" s="146"/>
      <c r="B28" s="111" t="s">
        <v>196</v>
      </c>
      <c r="C28" s="110"/>
      <c r="D28" s="110"/>
      <c r="E28" s="110"/>
      <c r="F28" s="111"/>
    </row>
    <row r="29" spans="1:6" ht="12.75">
      <c r="A29" s="146"/>
      <c r="B29" s="90"/>
      <c r="C29" s="110"/>
      <c r="D29" s="110"/>
      <c r="E29" s="110"/>
      <c r="F29" s="111"/>
    </row>
    <row r="30" spans="1:6" ht="255" customHeight="1">
      <c r="A30" s="146"/>
      <c r="B30" s="90" t="s">
        <v>197</v>
      </c>
      <c r="C30" s="110"/>
      <c r="D30" s="110"/>
      <c r="E30" s="110"/>
      <c r="F30" s="111"/>
    </row>
    <row r="31" spans="1:6" ht="12.75">
      <c r="A31" s="146"/>
      <c r="B31" s="110"/>
      <c r="C31" s="110"/>
      <c r="D31" s="110"/>
      <c r="E31" s="110"/>
      <c r="F31" s="111"/>
    </row>
    <row r="32" spans="1:6" ht="12.75">
      <c r="A32" s="146"/>
      <c r="B32" s="110"/>
      <c r="C32" s="110"/>
      <c r="D32" s="110"/>
      <c r="E32" s="110"/>
      <c r="F32" s="111"/>
    </row>
    <row r="33" spans="1:6" ht="12.75">
      <c r="A33" s="146"/>
      <c r="B33" s="110"/>
      <c r="C33" s="110"/>
      <c r="D33" s="110"/>
      <c r="E33" s="110"/>
      <c r="F33" s="111"/>
    </row>
    <row r="34" spans="1:6" ht="12.75">
      <c r="A34" s="146"/>
      <c r="B34" s="101" t="s">
        <v>198</v>
      </c>
      <c r="C34" s="110"/>
      <c r="D34" s="110"/>
      <c r="E34" s="110"/>
      <c r="F34" s="111"/>
    </row>
    <row r="35" spans="1:6" ht="12.75">
      <c r="A35" s="146"/>
      <c r="B35" s="110"/>
      <c r="C35" s="110"/>
      <c r="D35" s="110"/>
      <c r="E35" s="110"/>
      <c r="F35" s="111"/>
    </row>
    <row r="36" spans="1:6" ht="98.25" customHeight="1">
      <c r="A36" s="146"/>
      <c r="B36" s="90" t="s">
        <v>199</v>
      </c>
      <c r="C36" s="110"/>
      <c r="D36" s="110"/>
      <c r="E36" s="110"/>
      <c r="F36" s="111"/>
    </row>
    <row r="37" spans="1:6" ht="12.75">
      <c r="A37" s="146"/>
      <c r="B37" s="110"/>
      <c r="C37" s="110"/>
      <c r="D37" s="110"/>
      <c r="E37" s="110"/>
      <c r="F37" s="111"/>
    </row>
    <row r="38" spans="1:6" ht="12.75">
      <c r="A38" s="146"/>
      <c r="B38" s="110"/>
      <c r="C38" s="110"/>
      <c r="D38" s="110"/>
      <c r="E38" s="110"/>
      <c r="F38" s="111"/>
    </row>
    <row r="39" spans="1:6" ht="15">
      <c r="A39" s="150">
        <v>1</v>
      </c>
      <c r="B39" s="151" t="s">
        <v>169</v>
      </c>
      <c r="C39" s="152"/>
      <c r="D39" s="153"/>
      <c r="E39" s="152"/>
      <c r="F39" s="154"/>
    </row>
    <row r="40" spans="1:6" ht="12.75">
      <c r="A40" s="146"/>
      <c r="B40" s="90"/>
      <c r="C40" s="110"/>
      <c r="D40" s="115"/>
      <c r="E40" s="110"/>
      <c r="F40" s="111"/>
    </row>
    <row r="41" spans="1:6" ht="89.25">
      <c r="A41" s="146">
        <v>1.01</v>
      </c>
      <c r="B41" s="90" t="s">
        <v>200</v>
      </c>
      <c r="C41" s="110"/>
      <c r="D41" s="115"/>
      <c r="E41" s="110"/>
      <c r="F41" s="111"/>
    </row>
    <row r="42" spans="1:6" ht="12.75">
      <c r="A42" s="146"/>
      <c r="B42" s="90"/>
      <c r="C42" s="110" t="s">
        <v>201</v>
      </c>
      <c r="D42" s="115"/>
      <c r="E42" s="116"/>
      <c r="F42" s="117">
        <f>D42*E42</f>
        <v>0</v>
      </c>
    </row>
    <row r="43" spans="1:6" ht="12.75">
      <c r="A43" s="146"/>
      <c r="B43" s="90"/>
      <c r="C43" s="110"/>
      <c r="D43" s="115"/>
      <c r="E43" s="116"/>
      <c r="F43" s="117"/>
    </row>
    <row r="44" spans="1:6" ht="13.5" thickBot="1">
      <c r="A44" s="146"/>
      <c r="B44" s="118"/>
      <c r="C44" s="119"/>
      <c r="D44" s="120"/>
      <c r="E44" s="121"/>
      <c r="F44" s="122"/>
    </row>
    <row r="45" spans="1:6" ht="12.75">
      <c r="A45" s="146"/>
      <c r="B45" s="101" t="s">
        <v>202</v>
      </c>
      <c r="C45" s="110"/>
      <c r="D45" s="115"/>
      <c r="E45" s="110"/>
      <c r="F45" s="117">
        <f>SUM(F42:F44)</f>
        <v>0</v>
      </c>
    </row>
    <row r="46" spans="1:6" ht="12.75">
      <c r="A46" s="146"/>
      <c r="B46" s="110"/>
      <c r="C46" s="110"/>
      <c r="D46" s="110"/>
      <c r="E46" s="110"/>
      <c r="F46" s="111"/>
    </row>
    <row r="47" spans="1:6" ht="12.75">
      <c r="A47" s="146"/>
      <c r="B47" s="90"/>
      <c r="C47" s="110"/>
      <c r="D47" s="115"/>
      <c r="E47" s="110"/>
      <c r="F47" s="117"/>
    </row>
    <row r="48" spans="1:6" ht="15">
      <c r="A48" s="155">
        <v>2</v>
      </c>
      <c r="B48" s="156" t="s">
        <v>8</v>
      </c>
      <c r="C48" s="157"/>
      <c r="D48" s="158"/>
      <c r="E48" s="157"/>
      <c r="F48" s="159"/>
    </row>
    <row r="49" spans="1:6" ht="12.75">
      <c r="A49" s="146"/>
      <c r="B49" s="90"/>
      <c r="C49" s="110"/>
      <c r="D49" s="115"/>
      <c r="E49" s="110"/>
      <c r="F49" s="117"/>
    </row>
    <row r="50" spans="1:6" ht="45.75" customHeight="1">
      <c r="A50" s="146">
        <v>2.01</v>
      </c>
      <c r="B50" s="90" t="s">
        <v>203</v>
      </c>
      <c r="C50" s="110"/>
      <c r="D50" s="115"/>
      <c r="E50" s="110"/>
      <c r="F50" s="117"/>
    </row>
    <row r="51" spans="1:6" ht="15">
      <c r="A51" s="146"/>
      <c r="B51" s="90"/>
      <c r="C51" s="110" t="s">
        <v>204</v>
      </c>
      <c r="D51" s="115">
        <v>33</v>
      </c>
      <c r="E51" s="116"/>
      <c r="F51" s="117">
        <f>D51*E51</f>
        <v>0</v>
      </c>
    </row>
    <row r="52" spans="1:6" ht="12.75">
      <c r="A52" s="146"/>
      <c r="B52" s="90"/>
      <c r="C52" s="110"/>
      <c r="D52" s="115"/>
      <c r="E52" s="116"/>
      <c r="F52" s="117"/>
    </row>
    <row r="53" spans="1:6" ht="18" customHeight="1">
      <c r="A53" s="146">
        <v>2.02</v>
      </c>
      <c r="B53" s="101" t="s">
        <v>205</v>
      </c>
      <c r="C53" s="110"/>
      <c r="D53" s="115"/>
      <c r="E53" s="116"/>
      <c r="F53" s="117"/>
    </row>
    <row r="54" spans="1:6" ht="15">
      <c r="A54" s="146"/>
      <c r="B54" s="90"/>
      <c r="C54" s="110" t="s">
        <v>206</v>
      </c>
      <c r="D54" s="115">
        <v>5</v>
      </c>
      <c r="E54" s="116"/>
      <c r="F54" s="117">
        <f>D54*E54</f>
        <v>0</v>
      </c>
    </row>
    <row r="55" spans="1:6" ht="12.75">
      <c r="A55" s="146"/>
      <c r="B55" s="90"/>
      <c r="C55" s="110"/>
      <c r="D55" s="115"/>
      <c r="E55" s="116"/>
      <c r="F55" s="117"/>
    </row>
    <row r="56" spans="1:6" ht="51">
      <c r="A56" s="146">
        <v>2.03</v>
      </c>
      <c r="B56" s="90" t="s">
        <v>207</v>
      </c>
      <c r="C56" s="110"/>
      <c r="D56" s="115"/>
      <c r="E56" s="116"/>
      <c r="F56" s="117"/>
    </row>
    <row r="57" spans="1:6" ht="15">
      <c r="A57" s="146"/>
      <c r="B57" s="90"/>
      <c r="C57" s="110" t="s">
        <v>204</v>
      </c>
      <c r="D57" s="115">
        <v>2</v>
      </c>
      <c r="E57" s="116"/>
      <c r="F57" s="117">
        <f>D57*E57</f>
        <v>0</v>
      </c>
    </row>
    <row r="58" spans="1:6" ht="12.75">
      <c r="A58" s="146"/>
      <c r="B58" s="90"/>
      <c r="C58" s="110"/>
      <c r="D58" s="115"/>
      <c r="E58" s="116"/>
      <c r="F58" s="117"/>
    </row>
    <row r="59" spans="1:6" ht="73.5" customHeight="1">
      <c r="A59" s="146">
        <v>2.04</v>
      </c>
      <c r="B59" s="90" t="s">
        <v>208</v>
      </c>
      <c r="C59" s="110"/>
      <c r="D59" s="115"/>
      <c r="E59" s="116"/>
      <c r="F59" s="117"/>
    </row>
    <row r="60" spans="1:6" ht="15">
      <c r="A60" s="146"/>
      <c r="B60" s="90"/>
      <c r="C60" s="110" t="s">
        <v>204</v>
      </c>
      <c r="D60" s="115">
        <v>12</v>
      </c>
      <c r="E60" s="116"/>
      <c r="F60" s="117">
        <f>D60*E60</f>
        <v>0</v>
      </c>
    </row>
    <row r="61" spans="1:6" ht="12.75">
      <c r="A61" s="146"/>
      <c r="B61" s="90"/>
      <c r="C61" s="110"/>
      <c r="D61" s="115"/>
      <c r="E61" s="116"/>
      <c r="F61" s="117"/>
    </row>
    <row r="62" spans="1:6" ht="31.5" customHeight="1">
      <c r="A62" s="146">
        <v>2.05</v>
      </c>
      <c r="B62" s="90" t="s">
        <v>209</v>
      </c>
      <c r="C62" s="110"/>
      <c r="D62" s="115"/>
      <c r="E62" s="116"/>
      <c r="F62" s="117"/>
    </row>
    <row r="63" spans="1:6" ht="15">
      <c r="A63" s="146"/>
      <c r="B63" s="90"/>
      <c r="C63" s="110" t="s">
        <v>204</v>
      </c>
      <c r="D63" s="115">
        <v>21</v>
      </c>
      <c r="E63" s="116"/>
      <c r="F63" s="117">
        <f>D63*E63</f>
        <v>0</v>
      </c>
    </row>
    <row r="64" spans="1:6" ht="12.75">
      <c r="A64" s="146"/>
      <c r="B64" s="90"/>
      <c r="C64" s="110"/>
      <c r="D64" s="115"/>
      <c r="E64" s="116"/>
      <c r="F64" s="117"/>
    </row>
    <row r="65" spans="1:6" ht="13.5" thickBot="1">
      <c r="A65" s="146"/>
      <c r="B65" s="118"/>
      <c r="C65" s="119"/>
      <c r="D65" s="120"/>
      <c r="E65" s="121"/>
      <c r="F65" s="122"/>
    </row>
    <row r="66" spans="1:6" ht="12.75">
      <c r="A66" s="146"/>
      <c r="B66" s="101" t="s">
        <v>210</v>
      </c>
      <c r="C66" s="110"/>
      <c r="D66" s="115"/>
      <c r="E66" s="110"/>
      <c r="F66" s="117">
        <f>SUM(F51:F65)</f>
        <v>0</v>
      </c>
    </row>
    <row r="67" spans="1:6" ht="12.75">
      <c r="A67" s="146"/>
      <c r="B67" s="90"/>
      <c r="C67" s="110"/>
      <c r="D67" s="115"/>
      <c r="E67" s="110"/>
      <c r="F67" s="117"/>
    </row>
    <row r="68" spans="1:6" ht="12.75">
      <c r="A68" s="160">
        <v>3</v>
      </c>
      <c r="B68" s="127" t="s">
        <v>211</v>
      </c>
      <c r="C68" s="128"/>
      <c r="D68" s="129"/>
      <c r="E68" s="128"/>
      <c r="F68" s="130"/>
    </row>
    <row r="69" spans="1:6" ht="12.75">
      <c r="A69" s="146"/>
      <c r="B69" s="90"/>
      <c r="C69" s="110"/>
      <c r="D69" s="115"/>
      <c r="E69" s="110"/>
      <c r="F69" s="117"/>
    </row>
    <row r="70" spans="1:6" ht="12.75">
      <c r="A70" s="161"/>
      <c r="B70" s="131"/>
      <c r="C70" s="132"/>
      <c r="D70" s="132"/>
      <c r="E70" s="116"/>
      <c r="F70" s="117"/>
    </row>
    <row r="71" spans="1:6" ht="60" customHeight="1">
      <c r="A71" s="146">
        <v>3.01</v>
      </c>
      <c r="B71" s="131" t="s">
        <v>212</v>
      </c>
      <c r="C71" s="132"/>
      <c r="D71" s="133"/>
      <c r="E71" s="116"/>
      <c r="F71" s="117"/>
    </row>
    <row r="72" spans="1:6" ht="12.75">
      <c r="A72" s="161"/>
      <c r="B72" s="131"/>
      <c r="C72" s="132" t="s">
        <v>18</v>
      </c>
      <c r="D72" s="132">
        <v>1</v>
      </c>
      <c r="E72" s="116"/>
      <c r="F72" s="117">
        <f>D72*E72</f>
        <v>0</v>
      </c>
    </row>
    <row r="73" spans="1:6" ht="12.75">
      <c r="A73" s="161"/>
      <c r="B73" s="131"/>
      <c r="C73" s="132"/>
      <c r="D73" s="132"/>
      <c r="E73" s="116"/>
      <c r="F73" s="117"/>
    </row>
    <row r="74" spans="1:6" ht="126.75" customHeight="1">
      <c r="A74" s="146">
        <v>3.02</v>
      </c>
      <c r="B74" s="90" t="s">
        <v>214</v>
      </c>
      <c r="C74" s="110"/>
      <c r="D74" s="110"/>
      <c r="E74" s="116"/>
      <c r="F74" s="117"/>
    </row>
    <row r="75" spans="1:6" ht="12.75">
      <c r="A75" s="146"/>
      <c r="B75" s="90"/>
      <c r="C75" s="110" t="s">
        <v>18</v>
      </c>
      <c r="D75" s="110">
        <v>1</v>
      </c>
      <c r="E75" s="116"/>
      <c r="F75" s="117">
        <f>D75*E75</f>
        <v>0</v>
      </c>
    </row>
    <row r="76" spans="1:6" ht="12.75">
      <c r="A76" s="146"/>
      <c r="B76" s="90"/>
      <c r="C76" s="110"/>
      <c r="D76" s="110"/>
      <c r="E76" s="116"/>
      <c r="F76" s="117"/>
    </row>
    <row r="77" spans="1:6" ht="13.5" thickBot="1">
      <c r="A77" s="146"/>
      <c r="B77" s="118"/>
      <c r="C77" s="119"/>
      <c r="D77" s="119"/>
      <c r="E77" s="121"/>
      <c r="F77" s="122"/>
    </row>
    <row r="78" spans="1:6" ht="12.75">
      <c r="A78" s="146"/>
      <c r="B78" s="101" t="s">
        <v>215</v>
      </c>
      <c r="C78" s="110"/>
      <c r="D78" s="110"/>
      <c r="E78" s="110"/>
      <c r="F78" s="117">
        <f>SUM(F70:F77)</f>
        <v>0</v>
      </c>
    </row>
    <row r="79" spans="1:6" ht="12.75">
      <c r="A79" s="146"/>
      <c r="B79" s="110"/>
      <c r="C79" s="110"/>
      <c r="D79" s="110"/>
      <c r="E79" s="110"/>
      <c r="F79" s="111"/>
    </row>
    <row r="80" spans="1:6" ht="15.75">
      <c r="A80" s="148">
        <v>4</v>
      </c>
      <c r="B80" s="123" t="s">
        <v>216</v>
      </c>
      <c r="C80" s="124"/>
      <c r="D80" s="125"/>
      <c r="E80" s="124"/>
      <c r="F80" s="126"/>
    </row>
    <row r="81" spans="1:6" ht="12.75">
      <c r="A81" s="146"/>
      <c r="B81" s="90"/>
      <c r="C81" s="110"/>
      <c r="D81" s="115"/>
      <c r="E81" s="110"/>
      <c r="F81" s="117"/>
    </row>
    <row r="82" spans="1:6" ht="155.25">
      <c r="A82" s="146">
        <v>4.01</v>
      </c>
      <c r="B82" s="134" t="s">
        <v>217</v>
      </c>
      <c r="C82" s="110"/>
      <c r="D82" s="115"/>
      <c r="E82" s="115"/>
      <c r="F82" s="117"/>
    </row>
    <row r="83" spans="1:6" ht="12.75">
      <c r="A83" s="146"/>
      <c r="B83" s="90" t="s">
        <v>218</v>
      </c>
      <c r="C83" s="110" t="s">
        <v>219</v>
      </c>
      <c r="D83" s="115">
        <v>6</v>
      </c>
      <c r="E83" s="116"/>
      <c r="F83" s="117">
        <f>D83*E83</f>
        <v>0</v>
      </c>
    </row>
    <row r="84" spans="1:6" ht="12.75">
      <c r="A84" s="146"/>
      <c r="B84" s="90" t="s">
        <v>220</v>
      </c>
      <c r="C84" s="110" t="s">
        <v>219</v>
      </c>
      <c r="D84" s="115">
        <v>9</v>
      </c>
      <c r="E84" s="116"/>
      <c r="F84" s="117">
        <f>D84*E84</f>
        <v>0</v>
      </c>
    </row>
    <row r="85" spans="1:6" ht="12.75">
      <c r="A85" s="146"/>
      <c r="B85" s="90" t="s">
        <v>221</v>
      </c>
      <c r="C85" s="110" t="s">
        <v>219</v>
      </c>
      <c r="D85" s="115">
        <v>10</v>
      </c>
      <c r="E85" s="116"/>
      <c r="F85" s="117">
        <f>D85*E85</f>
        <v>0</v>
      </c>
    </row>
    <row r="86" spans="1:6" ht="12.75">
      <c r="A86" s="146"/>
      <c r="B86" s="90"/>
      <c r="C86" s="110"/>
      <c r="D86" s="115"/>
      <c r="E86" s="116"/>
      <c r="F86" s="117"/>
    </row>
    <row r="87" spans="1:6" ht="59.25" customHeight="1">
      <c r="A87" s="146">
        <v>4.02</v>
      </c>
      <c r="B87" s="134" t="s">
        <v>291</v>
      </c>
      <c r="C87" s="110"/>
      <c r="D87" s="115"/>
      <c r="E87" s="116"/>
      <c r="F87" s="117"/>
    </row>
    <row r="88" spans="1:6" ht="12.75">
      <c r="A88" s="146"/>
      <c r="B88" s="90" t="s">
        <v>218</v>
      </c>
      <c r="C88" s="110" t="s">
        <v>219</v>
      </c>
      <c r="D88" s="115">
        <v>6</v>
      </c>
      <c r="E88" s="116"/>
      <c r="F88" s="117">
        <f>D88*E88</f>
        <v>0</v>
      </c>
    </row>
    <row r="89" spans="1:6" ht="12.75">
      <c r="A89" s="146"/>
      <c r="B89" s="90" t="s">
        <v>220</v>
      </c>
      <c r="C89" s="110" t="s">
        <v>219</v>
      </c>
      <c r="D89" s="115">
        <v>9</v>
      </c>
      <c r="E89" s="116"/>
      <c r="F89" s="117">
        <f>D89*E89</f>
        <v>0</v>
      </c>
    </row>
    <row r="90" spans="1:6" ht="12.75">
      <c r="A90" s="146"/>
      <c r="B90" s="90" t="s">
        <v>221</v>
      </c>
      <c r="C90" s="110" t="s">
        <v>219</v>
      </c>
      <c r="D90" s="115">
        <v>10</v>
      </c>
      <c r="E90" s="116"/>
      <c r="F90" s="117">
        <f>D90*E90</f>
        <v>0</v>
      </c>
    </row>
    <row r="91" spans="1:6" ht="12.75">
      <c r="A91" s="146"/>
      <c r="B91" s="90"/>
      <c r="C91" s="110"/>
      <c r="D91" s="115"/>
      <c r="E91" s="116"/>
      <c r="F91" s="117"/>
    </row>
    <row r="92" spans="1:6" ht="107.25" customHeight="1">
      <c r="A92" s="146">
        <v>4.03</v>
      </c>
      <c r="B92" s="90" t="s">
        <v>222</v>
      </c>
      <c r="C92" s="110"/>
      <c r="D92" s="115"/>
      <c r="E92" s="116"/>
      <c r="F92" s="117"/>
    </row>
    <row r="93" spans="1:6" ht="12.75">
      <c r="A93" s="146"/>
      <c r="B93" s="90"/>
      <c r="C93" s="110"/>
      <c r="D93" s="115"/>
      <c r="E93" s="116"/>
      <c r="F93" s="117"/>
    </row>
    <row r="94" spans="1:6" ht="12.75">
      <c r="A94" s="146"/>
      <c r="B94" s="90" t="s">
        <v>223</v>
      </c>
      <c r="C94" s="110" t="s">
        <v>219</v>
      </c>
      <c r="D94" s="115">
        <v>5</v>
      </c>
      <c r="E94" s="116"/>
      <c r="F94" s="117">
        <f>D94*E94</f>
        <v>0</v>
      </c>
    </row>
    <row r="95" spans="1:6" ht="12.75">
      <c r="A95" s="146"/>
      <c r="B95" s="90"/>
      <c r="C95" s="110"/>
      <c r="D95" s="115"/>
      <c r="E95" s="116"/>
      <c r="F95" s="117"/>
    </row>
    <row r="96" spans="1:6" ht="36" customHeight="1">
      <c r="A96" s="146">
        <v>4.04</v>
      </c>
      <c r="B96" s="90" t="s">
        <v>224</v>
      </c>
      <c r="C96" s="110"/>
      <c r="D96" s="110"/>
      <c r="E96" s="116"/>
      <c r="F96" s="117"/>
    </row>
    <row r="97" spans="1:6" ht="12.75">
      <c r="A97" s="146"/>
      <c r="B97" s="90"/>
      <c r="C97" s="110"/>
      <c r="D97" s="110"/>
      <c r="E97" s="116"/>
      <c r="F97" s="117"/>
    </row>
    <row r="98" spans="1:6" ht="12.75">
      <c r="A98" s="146"/>
      <c r="B98" s="90" t="s">
        <v>225</v>
      </c>
      <c r="C98" s="110" t="s">
        <v>18</v>
      </c>
      <c r="D98" s="110">
        <v>1</v>
      </c>
      <c r="E98" s="110"/>
      <c r="F98" s="117">
        <f>D98*E98</f>
        <v>0</v>
      </c>
    </row>
    <row r="99" spans="1:6" ht="12.75">
      <c r="A99" s="146"/>
      <c r="B99" s="90"/>
      <c r="C99" s="110"/>
      <c r="D99" s="110"/>
      <c r="E99" s="110"/>
      <c r="F99" s="117"/>
    </row>
    <row r="100" spans="1:6" ht="89.25">
      <c r="A100" s="146">
        <v>4.05</v>
      </c>
      <c r="B100" s="134" t="s">
        <v>226</v>
      </c>
      <c r="C100" s="132"/>
      <c r="D100" s="132"/>
      <c r="E100" s="116"/>
      <c r="F100" s="117"/>
    </row>
    <row r="101" spans="1:6" ht="12.75">
      <c r="A101" s="161"/>
      <c r="B101" s="131"/>
      <c r="C101" s="132" t="s">
        <v>18</v>
      </c>
      <c r="D101" s="132">
        <v>1</v>
      </c>
      <c r="E101" s="116"/>
      <c r="F101" s="117">
        <f>D101*E101</f>
        <v>0</v>
      </c>
    </row>
    <row r="102" spans="1:6" ht="12.75">
      <c r="A102" s="161"/>
      <c r="B102" s="131"/>
      <c r="C102" s="132"/>
      <c r="D102" s="132"/>
      <c r="E102" s="116"/>
      <c r="F102" s="117"/>
    </row>
    <row r="103" spans="1:6" ht="89.25">
      <c r="A103" s="146">
        <v>4.06</v>
      </c>
      <c r="B103" s="134" t="s">
        <v>227</v>
      </c>
      <c r="C103" s="132"/>
      <c r="D103" s="132"/>
      <c r="E103" s="116"/>
      <c r="F103" s="117"/>
    </row>
    <row r="104" spans="1:6" ht="12.75">
      <c r="A104" s="161"/>
      <c r="B104" s="131"/>
      <c r="C104" s="132" t="s">
        <v>18</v>
      </c>
      <c r="D104" s="132">
        <v>3</v>
      </c>
      <c r="E104" s="116"/>
      <c r="F104" s="117">
        <f>D104*E104</f>
        <v>0</v>
      </c>
    </row>
    <row r="105" spans="1:6" ht="12.75">
      <c r="A105" s="146"/>
      <c r="B105" s="90"/>
      <c r="C105" s="110"/>
      <c r="D105" s="110"/>
      <c r="E105" s="116"/>
      <c r="F105" s="117"/>
    </row>
    <row r="106" spans="1:6" ht="33.75" customHeight="1">
      <c r="A106" s="146">
        <v>4.07</v>
      </c>
      <c r="B106" s="90" t="s">
        <v>228</v>
      </c>
      <c r="C106" s="110"/>
      <c r="D106" s="115"/>
      <c r="E106" s="116"/>
      <c r="F106" s="117"/>
    </row>
    <row r="107" spans="1:6" ht="12.75">
      <c r="A107" s="146"/>
      <c r="B107" s="90"/>
      <c r="C107" s="110" t="s">
        <v>219</v>
      </c>
      <c r="D107" s="115">
        <v>30</v>
      </c>
      <c r="E107" s="116"/>
      <c r="F107" s="117">
        <f>D107*E107</f>
        <v>0</v>
      </c>
    </row>
    <row r="108" spans="1:6" ht="12.75">
      <c r="A108" s="146"/>
      <c r="B108" s="90"/>
      <c r="C108" s="110"/>
      <c r="D108" s="115"/>
      <c r="E108" s="116"/>
      <c r="F108" s="117"/>
    </row>
    <row r="109" spans="1:6" ht="22.5" customHeight="1">
      <c r="A109" s="146">
        <v>4.08</v>
      </c>
      <c r="B109" s="101" t="s">
        <v>229</v>
      </c>
      <c r="C109" s="110"/>
      <c r="D109" s="115"/>
      <c r="E109" s="116"/>
      <c r="F109" s="117"/>
    </row>
    <row r="110" spans="1:6" ht="12.75">
      <c r="A110" s="146"/>
      <c r="B110" s="90"/>
      <c r="C110" s="110" t="s">
        <v>219</v>
      </c>
      <c r="D110" s="115">
        <v>30</v>
      </c>
      <c r="E110" s="116"/>
      <c r="F110" s="117">
        <f>D110*E110</f>
        <v>0</v>
      </c>
    </row>
    <row r="111" spans="1:6" ht="12.75">
      <c r="A111" s="146"/>
      <c r="B111" s="90"/>
      <c r="C111" s="110"/>
      <c r="D111" s="115"/>
      <c r="E111" s="116"/>
      <c r="F111" s="117"/>
    </row>
    <row r="112" spans="1:6" ht="54.75" customHeight="1">
      <c r="A112" s="146">
        <v>4.09</v>
      </c>
      <c r="B112" s="90" t="s">
        <v>230</v>
      </c>
      <c r="C112" s="110"/>
      <c r="D112" s="115"/>
      <c r="E112" s="116"/>
      <c r="F112" s="117"/>
    </row>
    <row r="113" spans="1:6" ht="12.75">
      <c r="A113" s="146"/>
      <c r="B113" s="90"/>
      <c r="C113" s="110" t="s">
        <v>201</v>
      </c>
      <c r="D113" s="115"/>
      <c r="E113" s="116"/>
      <c r="F113" s="117">
        <f>D113*E113</f>
        <v>0</v>
      </c>
    </row>
    <row r="114" spans="1:6" ht="12.75">
      <c r="A114" s="146"/>
      <c r="B114" s="90"/>
      <c r="C114" s="110"/>
      <c r="D114" s="115"/>
      <c r="E114" s="116"/>
      <c r="F114" s="117"/>
    </row>
    <row r="115" spans="1:6" ht="79.5" customHeight="1">
      <c r="A115" s="146" t="s">
        <v>231</v>
      </c>
      <c r="B115" s="90" t="s">
        <v>232</v>
      </c>
      <c r="C115" s="110"/>
      <c r="D115" s="115"/>
      <c r="E115" s="116"/>
      <c r="F115" s="117"/>
    </row>
    <row r="116" spans="1:6" ht="12.75">
      <c r="A116" s="146"/>
      <c r="B116" s="90"/>
      <c r="C116" s="110"/>
      <c r="D116" s="115"/>
      <c r="E116" s="116"/>
      <c r="F116" s="117"/>
    </row>
    <row r="117" spans="1:6" ht="12.75">
      <c r="A117" s="146"/>
      <c r="B117" s="90" t="s">
        <v>233</v>
      </c>
      <c r="C117" s="110" t="s">
        <v>18</v>
      </c>
      <c r="D117" s="110">
        <v>1</v>
      </c>
      <c r="E117" s="135"/>
      <c r="F117" s="117">
        <f>D117*E117</f>
        <v>0</v>
      </c>
    </row>
    <row r="118" spans="1:6" ht="12.75">
      <c r="A118" s="146"/>
      <c r="B118" s="90"/>
      <c r="C118" s="110"/>
      <c r="D118" s="110"/>
      <c r="E118" s="110"/>
      <c r="F118" s="117"/>
    </row>
    <row r="119" spans="1:6" ht="13.5" thickBot="1">
      <c r="A119" s="146"/>
      <c r="B119" s="118"/>
      <c r="C119" s="119"/>
      <c r="D119" s="119"/>
      <c r="E119" s="121"/>
      <c r="F119" s="122"/>
    </row>
    <row r="120" spans="1:6" ht="12.75">
      <c r="A120" s="146"/>
      <c r="B120" s="101" t="s">
        <v>234</v>
      </c>
      <c r="C120" s="110"/>
      <c r="D120" s="115"/>
      <c r="E120" s="110"/>
      <c r="F120" s="117">
        <f>SUM(F83:F117)</f>
        <v>0</v>
      </c>
    </row>
    <row r="121" spans="1:6" ht="12.75">
      <c r="A121" s="146"/>
      <c r="B121" s="90"/>
      <c r="C121" s="110"/>
      <c r="D121" s="115"/>
      <c r="E121" s="110"/>
      <c r="F121" s="117"/>
    </row>
    <row r="122" spans="1:6" ht="15.75">
      <c r="A122" s="148">
        <v>5</v>
      </c>
      <c r="B122" s="123" t="s">
        <v>235</v>
      </c>
      <c r="C122" s="124"/>
      <c r="D122" s="125"/>
      <c r="E122" s="124"/>
      <c r="F122" s="126"/>
    </row>
    <row r="123" spans="1:6" ht="12.75">
      <c r="A123" s="146"/>
      <c r="B123" s="101"/>
      <c r="C123" s="110"/>
      <c r="D123" s="115"/>
      <c r="E123" s="110"/>
      <c r="F123" s="117"/>
    </row>
    <row r="124" spans="1:6" ht="165.75" customHeight="1">
      <c r="A124" s="146">
        <v>5.01</v>
      </c>
      <c r="B124" s="134" t="s">
        <v>292</v>
      </c>
      <c r="C124" s="110"/>
      <c r="D124" s="115"/>
      <c r="E124" s="110"/>
      <c r="F124" s="117"/>
    </row>
    <row r="125" spans="1:6" ht="31.5" customHeight="1">
      <c r="A125" s="146"/>
      <c r="B125" s="90" t="s">
        <v>236</v>
      </c>
      <c r="C125" s="162"/>
      <c r="D125" s="162"/>
      <c r="E125" s="110"/>
      <c r="F125" s="117"/>
    </row>
    <row r="126" spans="1:6" ht="12.75">
      <c r="A126" s="146"/>
      <c r="B126" s="162"/>
      <c r="C126" s="110" t="s">
        <v>18</v>
      </c>
      <c r="D126" s="115">
        <v>1</v>
      </c>
      <c r="E126" s="110"/>
      <c r="F126" s="117">
        <f>D126*E126</f>
        <v>0</v>
      </c>
    </row>
    <row r="127" spans="1:6" ht="12.75">
      <c r="A127" s="146"/>
      <c r="B127" s="101"/>
      <c r="C127" s="110"/>
      <c r="D127" s="115"/>
      <c r="E127" s="110"/>
      <c r="F127" s="117"/>
    </row>
    <row r="128" spans="1:6" ht="98.25" customHeight="1">
      <c r="A128" s="146">
        <v>5.02</v>
      </c>
      <c r="B128" s="90" t="s">
        <v>237</v>
      </c>
      <c r="C128" s="110"/>
      <c r="D128" s="110"/>
      <c r="E128" s="110"/>
      <c r="F128" s="117"/>
    </row>
    <row r="129" spans="1:6" ht="12.75">
      <c r="A129" s="146"/>
      <c r="B129" s="90"/>
      <c r="C129" s="110"/>
      <c r="D129" s="110"/>
      <c r="E129" s="110"/>
      <c r="F129" s="117"/>
    </row>
    <row r="130" spans="1:6" ht="12.75">
      <c r="A130" s="146" t="s">
        <v>238</v>
      </c>
      <c r="B130" s="90" t="s">
        <v>239</v>
      </c>
      <c r="C130" s="110"/>
      <c r="D130" s="110"/>
      <c r="E130" s="110"/>
      <c r="F130" s="117"/>
    </row>
    <row r="131" spans="1:6" ht="12.75">
      <c r="A131" s="146"/>
      <c r="B131" s="90" t="s">
        <v>240</v>
      </c>
      <c r="C131" s="110" t="s">
        <v>219</v>
      </c>
      <c r="D131" s="115">
        <v>11</v>
      </c>
      <c r="E131" s="110"/>
      <c r="F131" s="117">
        <f>D131*E131</f>
        <v>0</v>
      </c>
    </row>
    <row r="132" spans="1:6" ht="12.75">
      <c r="A132" s="146"/>
      <c r="B132" s="90" t="s">
        <v>241</v>
      </c>
      <c r="C132" s="110" t="s">
        <v>219</v>
      </c>
      <c r="D132" s="115">
        <v>13</v>
      </c>
      <c r="E132" s="110"/>
      <c r="F132" s="117">
        <f>D132*E132</f>
        <v>0</v>
      </c>
    </row>
    <row r="133" spans="1:6" ht="12.75">
      <c r="A133" s="146"/>
      <c r="B133" s="90" t="s">
        <v>242</v>
      </c>
      <c r="C133" s="110" t="s">
        <v>219</v>
      </c>
      <c r="D133" s="115">
        <v>4</v>
      </c>
      <c r="E133" s="110"/>
      <c r="F133" s="117">
        <f>D133*E133</f>
        <v>0</v>
      </c>
    </row>
    <row r="134" spans="1:6" ht="12.75">
      <c r="A134" s="146"/>
      <c r="B134" s="90" t="s">
        <v>243</v>
      </c>
      <c r="C134" s="110" t="s">
        <v>219</v>
      </c>
      <c r="D134" s="115">
        <v>5</v>
      </c>
      <c r="E134" s="110"/>
      <c r="F134" s="117">
        <f>D134*E134</f>
        <v>0</v>
      </c>
    </row>
    <row r="135" spans="1:6" ht="12.75">
      <c r="A135" s="146"/>
      <c r="B135" s="90"/>
      <c r="C135" s="110"/>
      <c r="D135" s="115"/>
      <c r="E135" s="110"/>
      <c r="F135" s="117"/>
    </row>
    <row r="136" spans="1:6" ht="12.75">
      <c r="A136" s="146" t="s">
        <v>244</v>
      </c>
      <c r="B136" s="90" t="s">
        <v>245</v>
      </c>
      <c r="C136" s="110"/>
      <c r="D136" s="110"/>
      <c r="E136" s="110"/>
      <c r="F136" s="117"/>
    </row>
    <row r="137" spans="1:6" ht="12.75">
      <c r="A137" s="146"/>
      <c r="B137" s="90" t="s">
        <v>246</v>
      </c>
      <c r="C137" s="110" t="s">
        <v>18</v>
      </c>
      <c r="D137" s="110">
        <v>15</v>
      </c>
      <c r="E137" s="110"/>
      <c r="F137" s="117">
        <f>D137*E137</f>
        <v>0</v>
      </c>
    </row>
    <row r="138" spans="1:6" ht="12.75">
      <c r="A138" s="146"/>
      <c r="B138" s="90" t="s">
        <v>241</v>
      </c>
      <c r="C138" s="110" t="s">
        <v>18</v>
      </c>
      <c r="D138" s="110">
        <v>18</v>
      </c>
      <c r="E138" s="110"/>
      <c r="F138" s="117">
        <f>D138*E138</f>
        <v>0</v>
      </c>
    </row>
    <row r="139" spans="1:6" ht="12.75">
      <c r="A139" s="146"/>
      <c r="B139" s="90" t="s">
        <v>242</v>
      </c>
      <c r="C139" s="110" t="s">
        <v>18</v>
      </c>
      <c r="D139" s="110">
        <v>4</v>
      </c>
      <c r="E139" s="116"/>
      <c r="F139" s="117">
        <f>D139*E139</f>
        <v>0</v>
      </c>
    </row>
    <row r="140" spans="1:6" ht="12.75">
      <c r="A140" s="146"/>
      <c r="B140" s="90" t="s">
        <v>243</v>
      </c>
      <c r="C140" s="110" t="s">
        <v>18</v>
      </c>
      <c r="D140" s="110">
        <v>4</v>
      </c>
      <c r="E140" s="116"/>
      <c r="F140" s="117">
        <f>D140*E140</f>
        <v>0</v>
      </c>
    </row>
    <row r="141" spans="1:6" ht="12.75">
      <c r="A141" s="146"/>
      <c r="B141" s="90"/>
      <c r="C141" s="110"/>
      <c r="D141" s="110"/>
      <c r="E141" s="116"/>
      <c r="F141" s="117"/>
    </row>
    <row r="142" spans="1:6" ht="12.75">
      <c r="A142" s="146" t="s">
        <v>247</v>
      </c>
      <c r="B142" s="90" t="s">
        <v>248</v>
      </c>
      <c r="C142" s="110"/>
      <c r="D142" s="110"/>
      <c r="E142" s="116"/>
      <c r="F142" s="117"/>
    </row>
    <row r="143" spans="1:6" ht="12.75">
      <c r="A143" s="146"/>
      <c r="B143" s="90" t="s">
        <v>241</v>
      </c>
      <c r="C143" s="110" t="s">
        <v>18</v>
      </c>
      <c r="D143" s="110">
        <v>1</v>
      </c>
      <c r="E143" s="116"/>
      <c r="F143" s="117">
        <f>D143*E143</f>
        <v>0</v>
      </c>
    </row>
    <row r="144" spans="1:6" ht="12.75">
      <c r="A144" s="146"/>
      <c r="B144" s="90"/>
      <c r="C144" s="110"/>
      <c r="D144" s="110"/>
      <c r="E144" s="116"/>
      <c r="F144" s="117"/>
    </row>
    <row r="145" spans="1:6" ht="57" customHeight="1">
      <c r="A145" s="146">
        <v>5.02</v>
      </c>
      <c r="B145" s="131" t="s">
        <v>249</v>
      </c>
      <c r="C145" s="110"/>
      <c r="D145" s="110"/>
      <c r="E145" s="116"/>
      <c r="F145" s="117"/>
    </row>
    <row r="146" spans="1:6" ht="12.75">
      <c r="A146" s="146"/>
      <c r="B146" s="90"/>
      <c r="C146" s="110" t="s">
        <v>18</v>
      </c>
      <c r="D146" s="110">
        <v>3</v>
      </c>
      <c r="E146" s="110"/>
      <c r="F146" s="117">
        <f>D146*E146</f>
        <v>0</v>
      </c>
    </row>
    <row r="147" spans="1:6" ht="12.75">
      <c r="A147" s="146"/>
      <c r="B147" s="90"/>
      <c r="C147" s="110"/>
      <c r="D147" s="110"/>
      <c r="E147" s="110"/>
      <c r="F147" s="117"/>
    </row>
    <row r="148" spans="1:6" ht="44.25" customHeight="1">
      <c r="A148" s="146">
        <v>5.03</v>
      </c>
      <c r="B148" s="134" t="s">
        <v>250</v>
      </c>
      <c r="C148" s="110"/>
      <c r="D148" s="115"/>
      <c r="E148" s="110"/>
      <c r="F148" s="117"/>
    </row>
    <row r="149" spans="1:6" ht="12.75">
      <c r="A149" s="146"/>
      <c r="B149" s="90"/>
      <c r="C149" s="110" t="s">
        <v>18</v>
      </c>
      <c r="D149" s="115">
        <v>1</v>
      </c>
      <c r="E149" s="116"/>
      <c r="F149" s="117">
        <f>D149*E149</f>
        <v>0</v>
      </c>
    </row>
    <row r="150" spans="1:6" ht="12.75">
      <c r="A150" s="146"/>
      <c r="B150" s="90"/>
      <c r="C150" s="110"/>
      <c r="D150" s="110"/>
      <c r="E150" s="116"/>
      <c r="F150" s="117"/>
    </row>
    <row r="151" spans="1:6" ht="13.5" thickBot="1">
      <c r="A151" s="146"/>
      <c r="B151" s="118"/>
      <c r="C151" s="119"/>
      <c r="D151" s="119"/>
      <c r="E151" s="121"/>
      <c r="F151" s="122"/>
    </row>
    <row r="152" spans="1:6" ht="12.75">
      <c r="A152" s="146"/>
      <c r="B152" s="101" t="s">
        <v>251</v>
      </c>
      <c r="C152" s="110"/>
      <c r="D152" s="115"/>
      <c r="E152" s="110"/>
      <c r="F152" s="117">
        <f>SUM(F126:F151)</f>
        <v>0</v>
      </c>
    </row>
    <row r="153" spans="1:6" ht="12.75">
      <c r="A153" s="146"/>
      <c r="B153" s="110"/>
      <c r="C153" s="110"/>
      <c r="D153" s="110"/>
      <c r="E153" s="110"/>
      <c r="F153" s="111"/>
    </row>
    <row r="154" spans="1:6" ht="15.75">
      <c r="A154" s="148">
        <v>6</v>
      </c>
      <c r="B154" s="123" t="s">
        <v>252</v>
      </c>
      <c r="C154" s="124"/>
      <c r="D154" s="125"/>
      <c r="E154" s="124"/>
      <c r="F154" s="126"/>
    </row>
    <row r="155" spans="1:6" ht="12.75">
      <c r="A155" s="146"/>
      <c r="B155" s="101"/>
      <c r="C155" s="110"/>
      <c r="D155" s="115"/>
      <c r="E155" s="110"/>
      <c r="F155" s="117"/>
    </row>
    <row r="156" spans="1:6" ht="34.5" customHeight="1">
      <c r="A156" s="146"/>
      <c r="B156" s="101" t="s">
        <v>253</v>
      </c>
      <c r="C156" s="110"/>
      <c r="D156" s="115"/>
      <c r="E156" s="110"/>
      <c r="F156" s="117"/>
    </row>
    <row r="157" spans="1:6" ht="12.75">
      <c r="A157" s="146"/>
      <c r="B157" s="101"/>
      <c r="C157" s="110"/>
      <c r="D157" s="115"/>
      <c r="E157" s="110"/>
      <c r="F157" s="117"/>
    </row>
    <row r="158" spans="1:6" ht="216.75">
      <c r="A158" s="146">
        <v>6.01</v>
      </c>
      <c r="B158" s="90" t="s">
        <v>254</v>
      </c>
      <c r="C158" s="110"/>
      <c r="D158" s="110"/>
      <c r="E158" s="110"/>
      <c r="F158" s="117"/>
    </row>
    <row r="159" spans="1:6" ht="12.75">
      <c r="A159" s="161"/>
      <c r="B159" s="131"/>
      <c r="C159" s="110" t="s">
        <v>18</v>
      </c>
      <c r="D159" s="110">
        <v>3</v>
      </c>
      <c r="E159" s="110"/>
      <c r="F159" s="117">
        <f>D159*E159</f>
        <v>0</v>
      </c>
    </row>
    <row r="160" spans="1:6" ht="12.75">
      <c r="A160" s="161"/>
      <c r="B160" s="131"/>
      <c r="C160" s="110"/>
      <c r="D160" s="110"/>
      <c r="E160" s="116"/>
      <c r="F160" s="117"/>
    </row>
    <row r="161" spans="1:6" ht="229.5">
      <c r="A161" s="146">
        <v>6.02</v>
      </c>
      <c r="B161" s="134" t="s">
        <v>293</v>
      </c>
      <c r="C161" s="110"/>
      <c r="D161" s="110"/>
      <c r="E161" s="116"/>
      <c r="F161" s="117"/>
    </row>
    <row r="162" spans="1:6" ht="12.75">
      <c r="A162" s="146"/>
      <c r="B162" s="90"/>
      <c r="C162" s="110" t="s">
        <v>213</v>
      </c>
      <c r="D162" s="110">
        <v>1</v>
      </c>
      <c r="E162" s="116"/>
      <c r="F162" s="117">
        <f>D162*E162</f>
        <v>0</v>
      </c>
    </row>
    <row r="163" spans="1:6" ht="12.75">
      <c r="A163" s="146"/>
      <c r="B163" s="90"/>
      <c r="C163" s="110"/>
      <c r="D163" s="110"/>
      <c r="E163" s="110"/>
      <c r="F163" s="117"/>
    </row>
    <row r="164" spans="1:6" ht="114.75">
      <c r="A164" s="146">
        <v>6.03</v>
      </c>
      <c r="B164" s="90" t="s">
        <v>255</v>
      </c>
      <c r="C164" s="110"/>
      <c r="D164" s="110"/>
      <c r="E164" s="116"/>
      <c r="F164" s="117"/>
    </row>
    <row r="165" spans="1:6" ht="12.75">
      <c r="A165" s="146"/>
      <c r="B165" s="90"/>
      <c r="C165" s="110" t="s">
        <v>18</v>
      </c>
      <c r="D165" s="110">
        <v>2</v>
      </c>
      <c r="E165" s="116"/>
      <c r="F165" s="117">
        <f>D165*E165</f>
        <v>0</v>
      </c>
    </row>
    <row r="166" spans="1:6" ht="12.75">
      <c r="A166" s="146"/>
      <c r="B166" s="90"/>
      <c r="C166" s="110"/>
      <c r="D166" s="110"/>
      <c r="E166" s="116"/>
      <c r="F166" s="117"/>
    </row>
    <row r="167" spans="1:6" ht="190.5" customHeight="1">
      <c r="A167" s="146">
        <v>6.04</v>
      </c>
      <c r="B167" s="134" t="s">
        <v>294</v>
      </c>
      <c r="C167" s="110"/>
      <c r="D167" s="110"/>
      <c r="E167" s="116"/>
      <c r="F167" s="117"/>
    </row>
    <row r="168" spans="1:6" ht="12.75">
      <c r="A168" s="146"/>
      <c r="B168" s="90"/>
      <c r="C168" s="110" t="s">
        <v>213</v>
      </c>
      <c r="D168" s="110">
        <v>1</v>
      </c>
      <c r="E168" s="116"/>
      <c r="F168" s="117">
        <f>D168*E168</f>
        <v>0</v>
      </c>
    </row>
    <row r="169" spans="1:6" ht="12.75">
      <c r="A169" s="146"/>
      <c r="B169" s="90"/>
      <c r="C169" s="110"/>
      <c r="D169" s="110"/>
      <c r="E169" s="116"/>
      <c r="F169" s="117"/>
    </row>
    <row r="170" spans="1:6" ht="32.25" customHeight="1">
      <c r="A170" s="146">
        <v>6.05</v>
      </c>
      <c r="B170" s="90" t="s">
        <v>256</v>
      </c>
      <c r="C170" s="132"/>
      <c r="D170" s="133"/>
      <c r="E170" s="116"/>
      <c r="F170" s="117"/>
    </row>
    <row r="171" spans="1:6" ht="30.75" customHeight="1">
      <c r="A171" s="161" t="s">
        <v>257</v>
      </c>
      <c r="B171" s="131" t="s">
        <v>258</v>
      </c>
      <c r="C171" s="132"/>
      <c r="D171" s="133"/>
      <c r="E171" s="116"/>
      <c r="F171" s="117"/>
    </row>
    <row r="172" spans="1:6" ht="30" customHeight="1">
      <c r="A172" s="161" t="s">
        <v>257</v>
      </c>
      <c r="B172" s="90" t="s">
        <v>259</v>
      </c>
      <c r="C172" s="132"/>
      <c r="D172" s="133"/>
      <c r="E172" s="116"/>
      <c r="F172" s="117"/>
    </row>
    <row r="173" spans="1:6" ht="95.25" customHeight="1">
      <c r="A173" s="161" t="s">
        <v>257</v>
      </c>
      <c r="B173" s="131" t="s">
        <v>260</v>
      </c>
      <c r="C173" s="132"/>
      <c r="D173" s="133"/>
      <c r="E173" s="116"/>
      <c r="F173" s="117"/>
    </row>
    <row r="174" spans="1:6" ht="15.75" customHeight="1">
      <c r="A174" s="161" t="s">
        <v>257</v>
      </c>
      <c r="B174" s="131" t="s">
        <v>261</v>
      </c>
      <c r="C174" s="132"/>
      <c r="D174" s="133"/>
      <c r="E174" s="116"/>
      <c r="F174" s="117"/>
    </row>
    <row r="175" spans="1:6" ht="12.75">
      <c r="A175" s="161" t="s">
        <v>257</v>
      </c>
      <c r="B175" s="131" t="s">
        <v>262</v>
      </c>
      <c r="C175" s="132"/>
      <c r="D175" s="133"/>
      <c r="E175" s="116"/>
      <c r="F175" s="117"/>
    </row>
    <row r="176" spans="1:6" ht="12.75">
      <c r="A176" s="161"/>
      <c r="B176" s="131"/>
      <c r="C176" s="132" t="s">
        <v>18</v>
      </c>
      <c r="D176" s="136">
        <v>1</v>
      </c>
      <c r="E176" s="116"/>
      <c r="F176" s="117">
        <f>D176*E176</f>
        <v>0</v>
      </c>
    </row>
    <row r="177" spans="1:6" ht="12.75">
      <c r="A177" s="146"/>
      <c r="B177" s="90"/>
      <c r="C177" s="110"/>
      <c r="D177" s="110"/>
      <c r="E177" s="116"/>
      <c r="F177" s="117"/>
    </row>
    <row r="178" spans="1:6" ht="31.5" customHeight="1">
      <c r="A178" s="146">
        <v>6.06</v>
      </c>
      <c r="B178" s="90" t="s">
        <v>413</v>
      </c>
      <c r="C178" s="110"/>
      <c r="D178" s="110"/>
      <c r="E178" s="116"/>
      <c r="F178" s="117"/>
    </row>
    <row r="179" spans="1:6" ht="12.75">
      <c r="A179" s="146"/>
      <c r="B179" s="90"/>
      <c r="C179" s="110" t="s">
        <v>18</v>
      </c>
      <c r="D179" s="110">
        <v>1</v>
      </c>
      <c r="E179" s="116"/>
      <c r="F179" s="117">
        <f>D179*E179</f>
        <v>0</v>
      </c>
    </row>
    <row r="180" spans="1:6" ht="12.75">
      <c r="A180" s="146"/>
      <c r="B180" s="90"/>
      <c r="C180" s="110"/>
      <c r="D180" s="110"/>
      <c r="E180" s="116"/>
      <c r="F180" s="117"/>
    </row>
    <row r="181" spans="1:6" ht="30" customHeight="1">
      <c r="A181" s="146">
        <v>6.07</v>
      </c>
      <c r="B181" s="90" t="s">
        <v>414</v>
      </c>
      <c r="C181" s="110"/>
      <c r="D181" s="110"/>
      <c r="E181" s="116"/>
      <c r="F181" s="117"/>
    </row>
    <row r="182" spans="1:6" ht="12.75">
      <c r="A182" s="146"/>
      <c r="B182" s="90"/>
      <c r="C182" s="110" t="s">
        <v>18</v>
      </c>
      <c r="D182" s="110">
        <v>1</v>
      </c>
      <c r="E182" s="116"/>
      <c r="F182" s="117">
        <f>D182*E182</f>
        <v>0</v>
      </c>
    </row>
    <row r="183" spans="1:6" ht="12.75">
      <c r="A183" s="146"/>
      <c r="B183" s="90"/>
      <c r="C183" s="110"/>
      <c r="D183" s="110"/>
      <c r="E183" s="116"/>
      <c r="F183" s="117"/>
    </row>
    <row r="184" spans="1:6" ht="57.75" customHeight="1">
      <c r="A184" s="146">
        <v>6.08</v>
      </c>
      <c r="B184" s="90" t="s">
        <v>263</v>
      </c>
      <c r="C184" s="110"/>
      <c r="D184" s="110"/>
      <c r="E184" s="116"/>
      <c r="F184" s="117"/>
    </row>
    <row r="185" spans="1:6" ht="12.75">
      <c r="A185" s="146"/>
      <c r="B185" s="90" t="s">
        <v>264</v>
      </c>
      <c r="C185" s="110" t="s">
        <v>18</v>
      </c>
      <c r="D185" s="110">
        <v>1</v>
      </c>
      <c r="E185" s="116"/>
      <c r="F185" s="117">
        <f>D185*E185</f>
        <v>0</v>
      </c>
    </row>
    <row r="186" spans="1:6" ht="12.75">
      <c r="A186" s="146"/>
      <c r="B186" s="90" t="s">
        <v>265</v>
      </c>
      <c r="C186" s="110" t="s">
        <v>18</v>
      </c>
      <c r="D186" s="110">
        <v>2</v>
      </c>
      <c r="E186" s="116"/>
      <c r="F186" s="117">
        <f>D186*E186</f>
        <v>0</v>
      </c>
    </row>
    <row r="187" spans="1:6" ht="12.75">
      <c r="A187" s="146"/>
      <c r="B187" s="90"/>
      <c r="C187" s="110"/>
      <c r="D187" s="110"/>
      <c r="E187" s="116"/>
      <c r="F187" s="117"/>
    </row>
    <row r="188" spans="1:6" ht="29.25" customHeight="1">
      <c r="A188" s="146">
        <v>6.09</v>
      </c>
      <c r="B188" s="90" t="s">
        <v>266</v>
      </c>
      <c r="C188" s="132"/>
      <c r="D188" s="133"/>
      <c r="E188" s="116"/>
      <c r="F188" s="117"/>
    </row>
    <row r="189" spans="1:6" ht="12.75">
      <c r="A189" s="161"/>
      <c r="B189" s="131"/>
      <c r="C189" s="132"/>
      <c r="D189" s="133"/>
      <c r="E189" s="116"/>
      <c r="F189" s="117"/>
    </row>
    <row r="190" spans="1:6" ht="12.75">
      <c r="A190" s="163" t="s">
        <v>238</v>
      </c>
      <c r="B190" s="131" t="s">
        <v>267</v>
      </c>
      <c r="C190" s="132" t="s">
        <v>18</v>
      </c>
      <c r="D190" s="132">
        <v>2</v>
      </c>
      <c r="E190" s="116"/>
      <c r="F190" s="117">
        <f aca="true" t="shared" si="0" ref="F190:F196">D190*E190</f>
        <v>0</v>
      </c>
    </row>
    <row r="191" spans="1:6" ht="12.75">
      <c r="A191" s="163" t="s">
        <v>244</v>
      </c>
      <c r="B191" s="131" t="s">
        <v>268</v>
      </c>
      <c r="C191" s="132" t="s">
        <v>18</v>
      </c>
      <c r="D191" s="132">
        <v>2</v>
      </c>
      <c r="E191" s="116"/>
      <c r="F191" s="117">
        <f t="shared" si="0"/>
        <v>0</v>
      </c>
    </row>
    <row r="192" spans="1:6" ht="12.75">
      <c r="A192" s="163" t="s">
        <v>247</v>
      </c>
      <c r="B192" s="131" t="s">
        <v>269</v>
      </c>
      <c r="C192" s="132" t="s">
        <v>18</v>
      </c>
      <c r="D192" s="132">
        <v>3</v>
      </c>
      <c r="E192" s="116"/>
      <c r="F192" s="117">
        <f t="shared" si="0"/>
        <v>0</v>
      </c>
    </row>
    <row r="193" spans="1:6" ht="12.75">
      <c r="A193" s="163" t="s">
        <v>270</v>
      </c>
      <c r="B193" s="131" t="s">
        <v>271</v>
      </c>
      <c r="C193" s="132" t="s">
        <v>18</v>
      </c>
      <c r="D193" s="132">
        <v>3</v>
      </c>
      <c r="E193" s="116"/>
      <c r="F193" s="117">
        <f t="shared" si="0"/>
        <v>0</v>
      </c>
    </row>
    <row r="194" spans="1:6" ht="12.75">
      <c r="A194" s="163" t="s">
        <v>272</v>
      </c>
      <c r="B194" s="131" t="s">
        <v>273</v>
      </c>
      <c r="C194" s="132" t="s">
        <v>18</v>
      </c>
      <c r="D194" s="132">
        <v>3</v>
      </c>
      <c r="E194" s="116"/>
      <c r="F194" s="117">
        <f t="shared" si="0"/>
        <v>0</v>
      </c>
    </row>
    <row r="195" spans="1:6" ht="12.75">
      <c r="A195" s="163" t="s">
        <v>274</v>
      </c>
      <c r="B195" s="131" t="s">
        <v>275</v>
      </c>
      <c r="C195" s="132" t="s">
        <v>18</v>
      </c>
      <c r="D195" s="132">
        <v>2</v>
      </c>
      <c r="E195" s="116"/>
      <c r="F195" s="117">
        <f t="shared" si="0"/>
        <v>0</v>
      </c>
    </row>
    <row r="196" spans="1:6" ht="12.75">
      <c r="A196" s="163" t="s">
        <v>276</v>
      </c>
      <c r="B196" s="90" t="s">
        <v>277</v>
      </c>
      <c r="C196" s="110" t="s">
        <v>18</v>
      </c>
      <c r="D196" s="110">
        <v>1</v>
      </c>
      <c r="E196" s="116"/>
      <c r="F196" s="117">
        <f t="shared" si="0"/>
        <v>0</v>
      </c>
    </row>
    <row r="197" spans="1:6" ht="12.75">
      <c r="A197" s="164"/>
      <c r="B197" s="90"/>
      <c r="C197" s="110"/>
      <c r="D197" s="110"/>
      <c r="E197" s="116"/>
      <c r="F197" s="117"/>
    </row>
    <row r="198" spans="1:6" ht="13.5" thickBot="1">
      <c r="A198" s="146"/>
      <c r="B198" s="118"/>
      <c r="C198" s="119"/>
      <c r="D198" s="119"/>
      <c r="E198" s="121"/>
      <c r="F198" s="122"/>
    </row>
    <row r="199" spans="1:6" ht="12.75">
      <c r="A199" s="146"/>
      <c r="B199" s="101" t="s">
        <v>278</v>
      </c>
      <c r="C199" s="110"/>
      <c r="D199" s="115"/>
      <c r="E199" s="110"/>
      <c r="F199" s="117">
        <f>SUM(F159:F198)</f>
        <v>0</v>
      </c>
    </row>
    <row r="200" spans="1:6" ht="12.75">
      <c r="A200" s="146"/>
      <c r="B200" s="90"/>
      <c r="C200" s="110"/>
      <c r="D200" s="115"/>
      <c r="E200" s="110"/>
      <c r="F200" s="111"/>
    </row>
    <row r="201" spans="1:6" ht="15.75">
      <c r="A201" s="148">
        <v>7</v>
      </c>
      <c r="B201" s="123" t="s">
        <v>279</v>
      </c>
      <c r="C201" s="124"/>
      <c r="D201" s="125"/>
      <c r="E201" s="124"/>
      <c r="F201" s="137"/>
    </row>
    <row r="202" spans="1:6" ht="12.75">
      <c r="A202" s="146"/>
      <c r="B202" s="101"/>
      <c r="C202" s="110"/>
      <c r="D202" s="115"/>
      <c r="E202" s="110"/>
      <c r="F202" s="111"/>
    </row>
    <row r="203" spans="1:6" ht="25.5">
      <c r="A203" s="146">
        <v>7.01</v>
      </c>
      <c r="B203" s="90" t="s">
        <v>280</v>
      </c>
      <c r="C203" s="110"/>
      <c r="D203" s="115"/>
      <c r="E203" s="110"/>
      <c r="F203" s="111"/>
    </row>
    <row r="204" spans="1:6" ht="12.75">
      <c r="A204" s="146"/>
      <c r="B204" s="90"/>
      <c r="C204" s="110" t="s">
        <v>219</v>
      </c>
      <c r="D204" s="115">
        <v>15</v>
      </c>
      <c r="E204" s="115"/>
      <c r="F204" s="117">
        <f>D204*E204</f>
        <v>0</v>
      </c>
    </row>
    <row r="205" spans="1:6" ht="12.75">
      <c r="A205" s="146"/>
      <c r="B205" s="90"/>
      <c r="C205" s="110"/>
      <c r="D205" s="115"/>
      <c r="E205" s="110"/>
      <c r="F205" s="111"/>
    </row>
    <row r="206" spans="1:6" ht="13.5" thickBot="1">
      <c r="A206" s="146"/>
      <c r="B206" s="118"/>
      <c r="C206" s="119"/>
      <c r="D206" s="120"/>
      <c r="E206" s="119"/>
      <c r="F206" s="138"/>
    </row>
    <row r="207" spans="1:6" ht="12.75">
      <c r="A207" s="146"/>
      <c r="B207" s="101" t="s">
        <v>281</v>
      </c>
      <c r="C207" s="110"/>
      <c r="D207" s="115"/>
      <c r="E207" s="110"/>
      <c r="F207" s="117">
        <f>SUM(F204:F206)</f>
        <v>0</v>
      </c>
    </row>
    <row r="208" spans="1:6" ht="12.75">
      <c r="A208" s="146"/>
      <c r="B208" s="110"/>
      <c r="C208" s="110"/>
      <c r="D208" s="110"/>
      <c r="E208" s="110"/>
      <c r="F208" s="111"/>
    </row>
    <row r="209" spans="1:6" ht="12.75">
      <c r="A209" s="146"/>
      <c r="B209" s="110"/>
      <c r="C209" s="110"/>
      <c r="D209" s="110"/>
      <c r="E209" s="110"/>
      <c r="F209" s="111"/>
    </row>
    <row r="210" spans="1:6" ht="15.75">
      <c r="A210" s="146"/>
      <c r="B210" s="114" t="s">
        <v>282</v>
      </c>
      <c r="C210" s="110"/>
      <c r="D210" s="115"/>
      <c r="E210" s="110"/>
      <c r="F210" s="111"/>
    </row>
    <row r="211" spans="1:6" ht="12.75">
      <c r="A211" s="146"/>
      <c r="B211" s="90"/>
      <c r="C211" s="110"/>
      <c r="D211" s="115"/>
      <c r="E211" s="110"/>
      <c r="F211" s="111"/>
    </row>
    <row r="212" spans="1:6" ht="12.75">
      <c r="A212" s="146">
        <v>1</v>
      </c>
      <c r="B212" s="90" t="s">
        <v>169</v>
      </c>
      <c r="C212" s="110"/>
      <c r="D212" s="115"/>
      <c r="E212" s="110"/>
      <c r="F212" s="117">
        <f>F45</f>
        <v>0</v>
      </c>
    </row>
    <row r="213" spans="1:6" ht="12.75">
      <c r="A213" s="146">
        <v>2</v>
      </c>
      <c r="B213" s="90" t="s">
        <v>8</v>
      </c>
      <c r="C213" s="110"/>
      <c r="D213" s="115"/>
      <c r="E213" s="110"/>
      <c r="F213" s="117">
        <f>F66</f>
        <v>0</v>
      </c>
    </row>
    <row r="214" spans="1:6" ht="12.75">
      <c r="A214" s="146">
        <v>3</v>
      </c>
      <c r="B214" s="90" t="s">
        <v>211</v>
      </c>
      <c r="C214" s="110"/>
      <c r="D214" s="115"/>
      <c r="E214" s="110"/>
      <c r="F214" s="117">
        <f>F78</f>
        <v>0</v>
      </c>
    </row>
    <row r="215" spans="1:6" ht="12.75">
      <c r="A215" s="146">
        <v>4</v>
      </c>
      <c r="B215" s="90" t="s">
        <v>216</v>
      </c>
      <c r="C215" s="110"/>
      <c r="D215" s="115"/>
      <c r="E215" s="110"/>
      <c r="F215" s="117">
        <f>F120</f>
        <v>0</v>
      </c>
    </row>
    <row r="216" spans="1:6" ht="12.75">
      <c r="A216" s="146">
        <v>5</v>
      </c>
      <c r="B216" s="90" t="s">
        <v>235</v>
      </c>
      <c r="C216" s="110"/>
      <c r="D216" s="115"/>
      <c r="E216" s="110"/>
      <c r="F216" s="117">
        <f>F152</f>
        <v>0</v>
      </c>
    </row>
    <row r="217" spans="1:6" ht="12.75">
      <c r="A217" s="146">
        <v>6</v>
      </c>
      <c r="B217" s="90" t="s">
        <v>252</v>
      </c>
      <c r="C217" s="110"/>
      <c r="D217" s="115"/>
      <c r="E217" s="110"/>
      <c r="F217" s="117">
        <f>F199</f>
        <v>0</v>
      </c>
    </row>
    <row r="218" spans="1:6" ht="12.75">
      <c r="A218" s="146">
        <v>7</v>
      </c>
      <c r="B218" s="90" t="s">
        <v>279</v>
      </c>
      <c r="C218" s="110"/>
      <c r="D218" s="115"/>
      <c r="E218" s="110"/>
      <c r="F218" s="117">
        <f>F207</f>
        <v>0</v>
      </c>
    </row>
    <row r="219" spans="1:6" ht="13.5" thickBot="1">
      <c r="A219" s="146"/>
      <c r="B219" s="139"/>
      <c r="C219" s="119"/>
      <c r="D219" s="120"/>
      <c r="E219" s="119"/>
      <c r="F219" s="138"/>
    </row>
    <row r="220" spans="1:6" ht="15">
      <c r="A220" s="146"/>
      <c r="B220" s="140" t="s">
        <v>25</v>
      </c>
      <c r="C220" s="110"/>
      <c r="D220" s="115"/>
      <c r="E220" s="110"/>
      <c r="F220" s="117">
        <f>SUM(F212:F218)</f>
        <v>0</v>
      </c>
    </row>
    <row r="221" spans="1:6" ht="12.75">
      <c r="A221" s="146"/>
      <c r="B221" s="110"/>
      <c r="C221" s="110"/>
      <c r="D221" s="110"/>
      <c r="E221" s="110"/>
      <c r="F221" s="111"/>
    </row>
    <row r="222" spans="1:6" ht="12.75">
      <c r="A222" s="146"/>
      <c r="B222" s="110"/>
      <c r="C222" s="110"/>
      <c r="D222" s="110"/>
      <c r="E222" s="110"/>
      <c r="F222" s="111"/>
    </row>
    <row r="223" spans="1:6" ht="12.75">
      <c r="A223" s="146"/>
      <c r="B223" s="110"/>
      <c r="C223" s="110"/>
      <c r="D223" s="110"/>
      <c r="E223" s="110"/>
      <c r="F223" s="111"/>
    </row>
    <row r="224" spans="1:6" ht="12.75">
      <c r="A224" s="146"/>
      <c r="B224" s="110"/>
      <c r="C224" s="110"/>
      <c r="D224" s="110"/>
      <c r="E224" s="110"/>
      <c r="F224" s="111"/>
    </row>
    <row r="225" spans="1:6" ht="12.75">
      <c r="A225" s="146"/>
      <c r="B225" s="110"/>
      <c r="C225" s="110"/>
      <c r="D225" s="110"/>
      <c r="E225" s="110"/>
      <c r="F225" s="111"/>
    </row>
    <row r="226" spans="1:6" ht="12.75">
      <c r="A226" s="146"/>
      <c r="B226" s="110"/>
      <c r="C226" s="110"/>
      <c r="D226" s="110"/>
      <c r="E226" s="110"/>
      <c r="F226" s="111"/>
    </row>
    <row r="227" spans="1:6" ht="12.75">
      <c r="A227" s="146"/>
      <c r="B227" s="110"/>
      <c r="C227" s="110"/>
      <c r="D227" s="110"/>
      <c r="E227" s="110"/>
      <c r="F227" s="111"/>
    </row>
    <row r="228" spans="1:6" ht="12.75">
      <c r="A228" s="146"/>
      <c r="B228" s="110"/>
      <c r="C228" s="110"/>
      <c r="D228" s="110"/>
      <c r="E228" s="110"/>
      <c r="F228" s="111"/>
    </row>
    <row r="229" spans="1:6" ht="12.75">
      <c r="A229" s="146"/>
      <c r="B229" s="110"/>
      <c r="C229" s="110"/>
      <c r="D229" s="110"/>
      <c r="E229" s="110"/>
      <c r="F229" s="111"/>
    </row>
    <row r="230" spans="1:6" ht="12.75">
      <c r="A230" s="146"/>
      <c r="B230" s="110"/>
      <c r="C230" s="110"/>
      <c r="D230" s="110"/>
      <c r="E230" s="110"/>
      <c r="F230" s="111"/>
    </row>
    <row r="231" spans="1:6" ht="15">
      <c r="A231" s="146"/>
      <c r="B231" s="141" t="s">
        <v>283</v>
      </c>
      <c r="C231" s="141"/>
      <c r="D231" s="141"/>
      <c r="E231" s="142"/>
      <c r="F231" s="143"/>
    </row>
    <row r="232" spans="1:6" ht="15">
      <c r="A232" s="146"/>
      <c r="B232" s="141"/>
      <c r="C232" s="141"/>
      <c r="D232" s="141"/>
      <c r="E232" s="142"/>
      <c r="F232" s="143"/>
    </row>
    <row r="233" spans="1:6" ht="15">
      <c r="A233" s="146"/>
      <c r="B233" s="141"/>
      <c r="C233" s="141"/>
      <c r="D233" s="141"/>
      <c r="E233" s="142"/>
      <c r="F233" s="143"/>
    </row>
    <row r="234" spans="1:6" ht="15">
      <c r="A234" s="146"/>
      <c r="B234" s="141"/>
      <c r="C234" s="141"/>
      <c r="D234" s="141"/>
      <c r="E234" s="142"/>
      <c r="F234" s="143"/>
    </row>
    <row r="235" spans="1:6" ht="15">
      <c r="A235" s="146"/>
      <c r="B235" s="141"/>
      <c r="C235" s="141"/>
      <c r="D235" s="141"/>
      <c r="E235" s="142"/>
      <c r="F235" s="143"/>
    </row>
    <row r="236" spans="1:6" ht="15">
      <c r="A236" s="146"/>
      <c r="B236" s="141"/>
      <c r="C236" s="141"/>
      <c r="D236" s="141"/>
      <c r="E236" s="142"/>
      <c r="F236" s="143"/>
    </row>
    <row r="237" spans="1:6" ht="15">
      <c r="A237" s="146"/>
      <c r="B237" s="141" t="s">
        <v>284</v>
      </c>
      <c r="C237" s="141"/>
      <c r="D237" s="141"/>
      <c r="E237" s="142"/>
      <c r="F237" s="143"/>
    </row>
    <row r="238" spans="1:6" ht="15">
      <c r="A238" s="109"/>
      <c r="B238" s="141"/>
      <c r="C238" s="141"/>
      <c r="D238" s="141"/>
      <c r="E238" s="144"/>
      <c r="F238" s="145"/>
    </row>
    <row r="239" spans="1:6" ht="15">
      <c r="A239" s="109"/>
      <c r="B239" s="141"/>
      <c r="C239" s="141"/>
      <c r="D239" s="141"/>
      <c r="E239" s="144"/>
      <c r="F239" s="145"/>
    </row>
    <row r="240" spans="1:6" ht="15">
      <c r="A240" s="109"/>
      <c r="B240" s="141"/>
      <c r="C240" s="141"/>
      <c r="D240" s="141"/>
      <c r="E240" s="144"/>
      <c r="F240" s="145"/>
    </row>
    <row r="241" spans="1:6" ht="15">
      <c r="A241" s="109"/>
      <c r="B241" s="141"/>
      <c r="C241" s="141"/>
      <c r="D241" s="141"/>
      <c r="E241" s="144"/>
      <c r="F241" s="145"/>
    </row>
  </sheetData>
  <sheetProtection/>
  <printOptions/>
  <pageMargins left="0.7" right="0.7" top="0.75" bottom="0.75" header="0.3" footer="0.3"/>
  <pageSetup horizontalDpi="600" verticalDpi="600" orientation="portrait" paperSize="9" scale="85" r:id="rId1"/>
  <headerFooter>
    <oddHeader>&amp;L&amp;"-,Podebljano"TROŠKOVNIK HIDROINSTALACIJSKIH RADOVA&amp;K0070C0_FAZA 2&amp;"-,Uobičajeno"&amp;K000000
&amp;8GRAĐEVINA : FORMIRANJE PARCELE I IZGRADNJA GRAĐEVINE JAVNE NAMJENE U KRIŽANCU&amp;10
</oddHeader>
    <oddFooter>&amp;L&amp;"-,Uobičajeno"&amp;8
Općina Sveti Ilija, Trg Josipa godrijana 2, Sveti Ilija
&amp;"-,Podebljano"GAVNI PROJEKT, Z.O.P. : 4/2019&amp;C&amp;"-,Uobičajeno"&amp;8VD PROJEKT d.o.o.
Pušćine, Čakovečka 51&amp;R&amp;P</oddFooter>
  </headerFooter>
  <rowBreaks count="11" manualBreakCount="11">
    <brk id="14" max="255" man="1"/>
    <brk id="27" max="255" man="1"/>
    <brk id="38" max="255" man="1"/>
    <brk id="47" max="255" man="1"/>
    <brk id="67" max="255" man="1"/>
    <brk id="79" max="255" man="1"/>
    <brk id="99" max="255" man="1"/>
    <brk id="121" max="255" man="1"/>
    <brk id="153" max="255" man="1"/>
    <brk id="166" max="255" man="1"/>
    <brk id="200" max="255" man="1"/>
  </rowBreaks>
</worksheet>
</file>

<file path=xl/worksheets/sheet5.xml><?xml version="1.0" encoding="utf-8"?>
<worksheet xmlns="http://schemas.openxmlformats.org/spreadsheetml/2006/main" xmlns:r="http://schemas.openxmlformats.org/officeDocument/2006/relationships">
  <dimension ref="A1:I140"/>
  <sheetViews>
    <sheetView zoomScaleSheetLayoutView="100" zoomScalePageLayoutView="55" workbookViewId="0" topLeftCell="A1">
      <selection activeCell="C6" sqref="C6"/>
    </sheetView>
  </sheetViews>
  <sheetFormatPr defaultColWidth="9.140625" defaultRowHeight="12.75"/>
  <cols>
    <col min="1" max="1" width="3.8515625" style="149" customWidth="1"/>
    <col min="2" max="2" width="5.7109375" style="149" customWidth="1"/>
    <col min="3" max="3" width="45.140625" style="149" customWidth="1"/>
    <col min="4" max="4" width="8.421875" style="149" bestFit="1" customWidth="1"/>
    <col min="5" max="5" width="8.421875" style="149" customWidth="1"/>
    <col min="6" max="6" width="11.00390625" style="149" customWidth="1"/>
    <col min="7" max="7" width="12.8515625" style="149" customWidth="1"/>
    <col min="8" max="16384" width="9.140625" style="149" customWidth="1"/>
  </cols>
  <sheetData>
    <row r="1" spans="1:7" ht="12.75">
      <c r="A1" s="96"/>
      <c r="B1" s="195"/>
      <c r="C1" s="1"/>
      <c r="D1" s="96"/>
      <c r="E1" s="96"/>
      <c r="F1" s="196"/>
      <c r="G1" s="197"/>
    </row>
    <row r="2" spans="1:7" ht="12.75">
      <c r="A2" s="198"/>
      <c r="B2" s="199"/>
      <c r="C2" s="200" t="s">
        <v>302</v>
      </c>
      <c r="D2" s="198"/>
      <c r="E2" s="198"/>
      <c r="F2" s="201"/>
      <c r="G2" s="202"/>
    </row>
    <row r="3" spans="1:7" ht="12.75">
      <c r="A3" s="96"/>
      <c r="B3" s="203"/>
      <c r="C3" s="1"/>
      <c r="D3" s="96"/>
      <c r="E3" s="96"/>
      <c r="F3" s="196"/>
      <c r="G3" s="197"/>
    </row>
    <row r="4" spans="1:7" ht="70.5" customHeight="1">
      <c r="A4" s="204"/>
      <c r="B4" s="205"/>
      <c r="C4" s="21" t="s">
        <v>303</v>
      </c>
      <c r="D4" s="206"/>
      <c r="E4" s="206"/>
      <c r="F4" s="207"/>
      <c r="G4" s="208"/>
    </row>
    <row r="5" spans="1:7" ht="12.75">
      <c r="A5" s="204"/>
      <c r="B5" s="205"/>
      <c r="C5" s="21"/>
      <c r="D5" s="206"/>
      <c r="E5" s="206"/>
      <c r="F5" s="207"/>
      <c r="G5" s="208"/>
    </row>
    <row r="6" spans="1:7" ht="56.25" customHeight="1">
      <c r="A6" s="96"/>
      <c r="B6" s="209"/>
      <c r="C6" s="21" t="s">
        <v>304</v>
      </c>
      <c r="D6" s="96"/>
      <c r="E6" s="96"/>
      <c r="F6" s="196"/>
      <c r="G6" s="197"/>
    </row>
    <row r="7" spans="1:7" ht="12.75">
      <c r="A7" s="96"/>
      <c r="B7" s="203"/>
      <c r="C7" s="1"/>
      <c r="D7" s="96"/>
      <c r="E7" s="96"/>
      <c r="F7" s="196"/>
      <c r="G7" s="197"/>
    </row>
    <row r="8" spans="1:7" ht="13.5" thickBot="1">
      <c r="A8" s="96"/>
      <c r="B8" s="210"/>
      <c r="C8" s="211"/>
      <c r="D8" s="212"/>
      <c r="E8" s="212"/>
      <c r="F8" s="213"/>
      <c r="G8" s="214"/>
    </row>
    <row r="9" spans="1:7" ht="26.25" thickBot="1">
      <c r="A9" s="204"/>
      <c r="B9" s="215" t="s">
        <v>305</v>
      </c>
      <c r="C9" s="216" t="s">
        <v>306</v>
      </c>
      <c r="D9" s="217" t="s">
        <v>307</v>
      </c>
      <c r="E9" s="217" t="s">
        <v>308</v>
      </c>
      <c r="F9" s="218"/>
      <c r="G9" s="219" t="s">
        <v>309</v>
      </c>
    </row>
    <row r="10" spans="1:7" ht="12.75">
      <c r="A10" s="96"/>
      <c r="B10" s="203"/>
      <c r="C10" s="1"/>
      <c r="D10" s="96"/>
      <c r="E10" s="96"/>
      <c r="F10" s="196"/>
      <c r="G10" s="197"/>
    </row>
    <row r="11" spans="1:7" ht="96.75" customHeight="1">
      <c r="A11" s="96"/>
      <c r="B11" s="205" t="s">
        <v>310</v>
      </c>
      <c r="C11" s="21" t="s">
        <v>311</v>
      </c>
      <c r="D11" s="220"/>
      <c r="E11" s="220"/>
      <c r="F11" s="196"/>
      <c r="G11" s="197"/>
    </row>
    <row r="12" spans="1:7" ht="12.75">
      <c r="A12" s="96"/>
      <c r="B12" s="205"/>
      <c r="C12" s="21" t="s">
        <v>312</v>
      </c>
      <c r="D12" s="220" t="s">
        <v>18</v>
      </c>
      <c r="E12" s="220">
        <v>1</v>
      </c>
      <c r="F12" s="197"/>
      <c r="G12" s="197" t="str">
        <f>IF(D12="paušalno",F12,IF(F12=0," ",ROUND(E12*F12,2)))</f>
        <v> </v>
      </c>
    </row>
    <row r="13" spans="1:7" ht="12.75">
      <c r="A13" s="96"/>
      <c r="B13" s="205"/>
      <c r="C13" s="21" t="s">
        <v>313</v>
      </c>
      <c r="D13" s="220" t="s">
        <v>18</v>
      </c>
      <c r="E13" s="220">
        <v>1</v>
      </c>
      <c r="F13" s="197"/>
      <c r="G13" s="197" t="str">
        <f>IF(D13="paušalno",F13,IF(F13=0," ",ROUND(E13*F13,2)))</f>
        <v> </v>
      </c>
    </row>
    <row r="14" spans="1:7" ht="12.75">
      <c r="A14" s="96"/>
      <c r="B14" s="205"/>
      <c r="C14" s="21" t="s">
        <v>314</v>
      </c>
      <c r="D14" s="220" t="s">
        <v>315</v>
      </c>
      <c r="E14" s="220">
        <v>1</v>
      </c>
      <c r="F14" s="197"/>
      <c r="G14" s="197" t="str">
        <f>IF(D14="paušalno",F14,IF(F14=0," ",ROUND(E14*F14,2)))</f>
        <v> </v>
      </c>
    </row>
    <row r="15" spans="1:7" ht="12.75">
      <c r="A15" s="96"/>
      <c r="B15" s="205"/>
      <c r="C15" s="21" t="s">
        <v>316</v>
      </c>
      <c r="D15" s="220" t="s">
        <v>315</v>
      </c>
      <c r="E15" s="220">
        <v>1</v>
      </c>
      <c r="F15" s="197"/>
      <c r="G15" s="197" t="str">
        <f>IF(D15="paušalno",F15,IF(F15=0," ",ROUND(E15*F15,2)))</f>
        <v> </v>
      </c>
    </row>
    <row r="16" spans="1:7" ht="17.25" customHeight="1" thickBot="1">
      <c r="A16" s="96"/>
      <c r="B16" s="215"/>
      <c r="C16" s="216" t="s">
        <v>317</v>
      </c>
      <c r="D16" s="221" t="s">
        <v>315</v>
      </c>
      <c r="E16" s="221">
        <v>1</v>
      </c>
      <c r="F16" s="214"/>
      <c r="G16" s="214" t="str">
        <f>IF(D16="paušalno",F16,IF(F16=0," ",ROUND(E16*F16,2)))</f>
        <v> </v>
      </c>
    </row>
    <row r="17" spans="1:7" ht="12.75">
      <c r="A17" s="96"/>
      <c r="B17" s="205"/>
      <c r="C17" s="92" t="s">
        <v>318</v>
      </c>
      <c r="D17" s="222" t="s">
        <v>315</v>
      </c>
      <c r="E17" s="222">
        <v>1</v>
      </c>
      <c r="F17" s="196"/>
      <c r="G17" s="197" t="str">
        <f>IF(F17&gt;0,PRODUCT(E17,F17)," ")</f>
        <v> </v>
      </c>
    </row>
    <row r="18" spans="1:7" ht="12.75">
      <c r="A18" s="96"/>
      <c r="B18" s="224"/>
      <c r="C18" s="21"/>
      <c r="D18" s="220"/>
      <c r="E18" s="220"/>
      <c r="F18" s="196"/>
      <c r="G18" s="197"/>
    </row>
    <row r="19" spans="1:7" ht="58.5" customHeight="1">
      <c r="A19" s="96"/>
      <c r="B19" s="205" t="s">
        <v>319</v>
      </c>
      <c r="C19" s="21" t="s">
        <v>320</v>
      </c>
      <c r="D19" s="225"/>
      <c r="E19" s="225"/>
      <c r="F19" s="196"/>
      <c r="G19" s="197"/>
    </row>
    <row r="20" spans="1:7" ht="15">
      <c r="A20" s="96"/>
      <c r="B20" s="226"/>
      <c r="C20" s="227" t="s">
        <v>321</v>
      </c>
      <c r="D20" s="225" t="s">
        <v>219</v>
      </c>
      <c r="E20" s="225">
        <v>30</v>
      </c>
      <c r="F20" s="196"/>
      <c r="G20" s="197" t="str">
        <f>IF(F20&gt;0,PRODUCT(E20,F20)," ")</f>
        <v> </v>
      </c>
    </row>
    <row r="21" spans="1:7" ht="12.75">
      <c r="A21" s="96"/>
      <c r="B21" s="226"/>
      <c r="C21" s="228" t="s">
        <v>322</v>
      </c>
      <c r="D21" s="225" t="s">
        <v>219</v>
      </c>
      <c r="E21" s="225">
        <v>30</v>
      </c>
      <c r="F21" s="196"/>
      <c r="G21" s="197" t="str">
        <f>IF(F21&gt;0,PRODUCT(E21,F21)," ")</f>
        <v> </v>
      </c>
    </row>
    <row r="22" spans="1:7" ht="12.75">
      <c r="A22" s="96"/>
      <c r="B22" s="226"/>
      <c r="C22" s="21"/>
      <c r="D22" s="225"/>
      <c r="E22" s="225"/>
      <c r="F22" s="196"/>
      <c r="G22" s="197"/>
    </row>
    <row r="23" spans="1:7" ht="60" customHeight="1">
      <c r="A23" s="96"/>
      <c r="B23" s="205" t="s">
        <v>323</v>
      </c>
      <c r="C23" s="21" t="s">
        <v>324</v>
      </c>
      <c r="D23" s="225"/>
      <c r="E23" s="225"/>
      <c r="F23" s="196"/>
      <c r="G23" s="197"/>
    </row>
    <row r="24" spans="1:7" ht="15">
      <c r="A24" s="96"/>
      <c r="B24" s="226"/>
      <c r="C24" s="21" t="s">
        <v>325</v>
      </c>
      <c r="D24" s="225" t="s">
        <v>219</v>
      </c>
      <c r="E24" s="225">
        <v>20</v>
      </c>
      <c r="F24" s="196"/>
      <c r="G24" s="197" t="str">
        <f>IF(F24&gt;0,PRODUCT(E24,F24)," ")</f>
        <v> </v>
      </c>
    </row>
    <row r="25" spans="1:7" ht="15">
      <c r="A25" s="96"/>
      <c r="B25" s="226"/>
      <c r="C25" s="21" t="s">
        <v>326</v>
      </c>
      <c r="D25" s="225" t="s">
        <v>219</v>
      </c>
      <c r="E25" s="225">
        <f>13*20</f>
        <v>260</v>
      </c>
      <c r="F25" s="196"/>
      <c r="G25" s="197" t="str">
        <f>IF(F25&gt;0,PRODUCT(E25,F25)," ")</f>
        <v> </v>
      </c>
    </row>
    <row r="26" spans="1:7" ht="15">
      <c r="A26" s="96"/>
      <c r="B26" s="226"/>
      <c r="C26" s="21" t="s">
        <v>327</v>
      </c>
      <c r="D26" s="225" t="s">
        <v>219</v>
      </c>
      <c r="E26" s="225">
        <f>24*15+4*10</f>
        <v>400</v>
      </c>
      <c r="F26" s="196"/>
      <c r="G26" s="197" t="str">
        <f>IF(F26&gt;0,PRODUCT(E26,F26)," ")</f>
        <v> </v>
      </c>
    </row>
    <row r="27" spans="1:7" ht="15">
      <c r="A27" s="96"/>
      <c r="B27" s="226"/>
      <c r="C27" s="21" t="s">
        <v>328</v>
      </c>
      <c r="D27" s="225" t="s">
        <v>219</v>
      </c>
      <c r="E27" s="225">
        <f>6*10</f>
        <v>60</v>
      </c>
      <c r="F27" s="196"/>
      <c r="G27" s="197" t="str">
        <f>IF(F27&gt;0,PRODUCT(E27,F27)," ")</f>
        <v> </v>
      </c>
    </row>
    <row r="28" spans="1:7" ht="12.75">
      <c r="A28" s="96"/>
      <c r="B28" s="226"/>
      <c r="C28" s="21"/>
      <c r="D28" s="225"/>
      <c r="E28" s="225"/>
      <c r="F28" s="196"/>
      <c r="G28" s="197"/>
    </row>
    <row r="29" spans="1:7" ht="51">
      <c r="A29" s="96"/>
      <c r="B29" s="226" t="s">
        <v>329</v>
      </c>
      <c r="C29" s="21" t="s">
        <v>330</v>
      </c>
      <c r="D29" s="225"/>
      <c r="E29" s="225"/>
      <c r="F29" s="196"/>
      <c r="G29" s="197"/>
    </row>
    <row r="30" spans="1:7" ht="12.75">
      <c r="A30" s="96"/>
      <c r="B30" s="226"/>
      <c r="C30" s="21" t="s">
        <v>331</v>
      </c>
      <c r="D30" s="225" t="s">
        <v>18</v>
      </c>
      <c r="E30" s="225">
        <v>7</v>
      </c>
      <c r="F30" s="196"/>
      <c r="G30" s="197" t="str">
        <f>IF(F30&gt;0,PRODUCT(E30,F30)," ")</f>
        <v> </v>
      </c>
    </row>
    <row r="31" spans="1:7" ht="12.75">
      <c r="A31" s="96"/>
      <c r="B31" s="226"/>
      <c r="C31" s="21" t="s">
        <v>332</v>
      </c>
      <c r="D31" s="225" t="s">
        <v>18</v>
      </c>
      <c r="E31" s="225">
        <v>2</v>
      </c>
      <c r="F31" s="196"/>
      <c r="G31" s="197" t="str">
        <f>IF(F31&gt;0,PRODUCT(E31,F31)," ")</f>
        <v> </v>
      </c>
    </row>
    <row r="32" spans="1:7" ht="12.75">
      <c r="A32" s="96"/>
      <c r="B32" s="226"/>
      <c r="C32" s="21" t="s">
        <v>333</v>
      </c>
      <c r="D32" s="225" t="s">
        <v>18</v>
      </c>
      <c r="E32" s="225">
        <v>2</v>
      </c>
      <c r="F32" s="196"/>
      <c r="G32" s="197" t="str">
        <f>IF(F32&gt;0,PRODUCT(E32,F32)," ")</f>
        <v> </v>
      </c>
    </row>
    <row r="33" spans="1:7" ht="12.75">
      <c r="A33" s="96"/>
      <c r="B33" s="226"/>
      <c r="C33" s="21" t="s">
        <v>334</v>
      </c>
      <c r="D33" s="225" t="s">
        <v>18</v>
      </c>
      <c r="E33" s="225">
        <v>2</v>
      </c>
      <c r="F33" s="196"/>
      <c r="G33" s="197" t="str">
        <f>IF(F33&gt;0,PRODUCT(E33,F33)," ")</f>
        <v> </v>
      </c>
    </row>
    <row r="34" spans="1:7" ht="12.75">
      <c r="A34" s="96"/>
      <c r="B34" s="226"/>
      <c r="C34" s="21"/>
      <c r="D34" s="225"/>
      <c r="E34" s="225"/>
      <c r="F34" s="196"/>
      <c r="G34" s="197"/>
    </row>
    <row r="35" spans="1:7" ht="58.5" customHeight="1">
      <c r="A35" s="96"/>
      <c r="B35" s="226" t="s">
        <v>335</v>
      </c>
      <c r="C35" s="21" t="s">
        <v>336</v>
      </c>
      <c r="D35" s="225"/>
      <c r="E35" s="225"/>
      <c r="F35" s="196"/>
      <c r="G35" s="197"/>
    </row>
    <row r="36" spans="1:7" ht="12.75">
      <c r="A36" s="96"/>
      <c r="B36" s="226"/>
      <c r="C36" s="21" t="s">
        <v>337</v>
      </c>
      <c r="D36" s="225" t="s">
        <v>18</v>
      </c>
      <c r="E36" s="225">
        <v>9</v>
      </c>
      <c r="F36" s="196"/>
      <c r="G36" s="197" t="str">
        <f>IF(F36&gt;0,PRODUCT(E36,F36)," ")</f>
        <v> </v>
      </c>
    </row>
    <row r="37" spans="1:7" ht="12.75">
      <c r="A37" s="96"/>
      <c r="B37" s="226"/>
      <c r="C37" s="21" t="s">
        <v>338</v>
      </c>
      <c r="D37" s="225" t="s">
        <v>18</v>
      </c>
      <c r="E37" s="225">
        <v>2</v>
      </c>
      <c r="F37" s="196"/>
      <c r="G37" s="197" t="str">
        <f>IF(F37&gt;0,PRODUCT(E37,F37)," ")</f>
        <v> </v>
      </c>
    </row>
    <row r="38" spans="1:7" ht="12.75">
      <c r="A38" s="96"/>
      <c r="B38" s="226"/>
      <c r="C38" s="21" t="s">
        <v>339</v>
      </c>
      <c r="D38" s="225" t="s">
        <v>18</v>
      </c>
      <c r="E38" s="225">
        <v>1</v>
      </c>
      <c r="F38" s="196"/>
      <c r="G38" s="197" t="str">
        <f>IF(F38&gt;0,PRODUCT(E38,F38)," ")</f>
        <v> </v>
      </c>
    </row>
    <row r="39" spans="1:7" ht="12.75">
      <c r="A39" s="96"/>
      <c r="B39" s="226"/>
      <c r="C39" s="229" t="s">
        <v>340</v>
      </c>
      <c r="D39" s="225" t="s">
        <v>18</v>
      </c>
      <c r="E39" s="225">
        <v>3</v>
      </c>
      <c r="F39" s="196"/>
      <c r="G39" s="197" t="str">
        <f>IF(F39&gt;0,PRODUCT(E39,F39)," ")</f>
        <v> </v>
      </c>
    </row>
    <row r="40" spans="1:7" ht="12.75">
      <c r="A40" s="96"/>
      <c r="B40" s="226"/>
      <c r="C40" s="21"/>
      <c r="D40" s="225"/>
      <c r="E40" s="225"/>
      <c r="F40" s="196"/>
      <c r="G40" s="197"/>
    </row>
    <row r="41" spans="1:7" ht="52.5" customHeight="1">
      <c r="A41" s="96"/>
      <c r="B41" s="226" t="s">
        <v>341</v>
      </c>
      <c r="C41" s="21" t="s">
        <v>342</v>
      </c>
      <c r="D41" s="225"/>
      <c r="E41" s="225"/>
      <c r="F41" s="196"/>
      <c r="G41" s="197"/>
    </row>
    <row r="42" spans="1:7" ht="145.5" customHeight="1">
      <c r="A42" s="96"/>
      <c r="B42" s="226" t="s">
        <v>406</v>
      </c>
      <c r="C42" s="229" t="s">
        <v>400</v>
      </c>
      <c r="D42" s="220" t="s">
        <v>18</v>
      </c>
      <c r="E42" s="220">
        <v>8</v>
      </c>
      <c r="F42" s="230"/>
      <c r="G42" s="197" t="str">
        <f aca="true" t="shared" si="0" ref="G42:G47">IF(F42&gt;0,PRODUCT(E42,F42)," ")</f>
        <v> </v>
      </c>
    </row>
    <row r="43" spans="1:7" ht="146.25" customHeight="1">
      <c r="A43" s="96"/>
      <c r="B43" s="226" t="s">
        <v>407</v>
      </c>
      <c r="C43" s="229" t="s">
        <v>401</v>
      </c>
      <c r="D43" s="220" t="s">
        <v>18</v>
      </c>
      <c r="E43" s="220">
        <v>6</v>
      </c>
      <c r="F43" s="230"/>
      <c r="G43" s="197" t="str">
        <f t="shared" si="0"/>
        <v> </v>
      </c>
    </row>
    <row r="44" spans="1:7" ht="153.75" customHeight="1">
      <c r="A44" s="96"/>
      <c r="B44" s="226" t="s">
        <v>408</v>
      </c>
      <c r="C44" s="229" t="s">
        <v>402</v>
      </c>
      <c r="D44" s="220" t="s">
        <v>18</v>
      </c>
      <c r="E44" s="220">
        <v>10</v>
      </c>
      <c r="F44" s="230"/>
      <c r="G44" s="197" t="str">
        <f t="shared" si="0"/>
        <v> </v>
      </c>
    </row>
    <row r="45" spans="1:7" ht="134.25" customHeight="1">
      <c r="A45" s="96"/>
      <c r="B45" s="226" t="s">
        <v>409</v>
      </c>
      <c r="C45" s="229" t="s">
        <v>403</v>
      </c>
      <c r="D45" s="220" t="s">
        <v>18</v>
      </c>
      <c r="E45" s="220">
        <v>3</v>
      </c>
      <c r="F45" s="230"/>
      <c r="G45" s="197" t="str">
        <f t="shared" si="0"/>
        <v> </v>
      </c>
    </row>
    <row r="46" spans="1:7" ht="132.75" customHeight="1">
      <c r="A46" s="96"/>
      <c r="B46" s="226" t="s">
        <v>410</v>
      </c>
      <c r="C46" s="229" t="s">
        <v>404</v>
      </c>
      <c r="D46" s="220" t="s">
        <v>18</v>
      </c>
      <c r="E46" s="220">
        <v>3</v>
      </c>
      <c r="F46" s="230"/>
      <c r="G46" s="197" t="str">
        <f t="shared" si="0"/>
        <v> </v>
      </c>
    </row>
    <row r="47" spans="1:7" ht="120" customHeight="1" thickBot="1">
      <c r="A47" s="96"/>
      <c r="B47" s="226" t="s">
        <v>411</v>
      </c>
      <c r="C47" s="229" t="s">
        <v>405</v>
      </c>
      <c r="D47" s="220" t="s">
        <v>18</v>
      </c>
      <c r="E47" s="220">
        <v>3</v>
      </c>
      <c r="F47" s="231"/>
      <c r="G47" s="214" t="str">
        <f t="shared" si="0"/>
        <v> </v>
      </c>
    </row>
    <row r="48" spans="1:7" ht="12.75">
      <c r="A48" s="96"/>
      <c r="B48" s="232"/>
      <c r="C48" s="233" t="s">
        <v>25</v>
      </c>
      <c r="D48" s="234"/>
      <c r="E48" s="234"/>
      <c r="F48" s="196"/>
      <c r="G48" s="223">
        <f>SUM(G42:G47)</f>
        <v>0</v>
      </c>
    </row>
    <row r="49" spans="1:7" ht="12.75">
      <c r="A49" s="96"/>
      <c r="B49" s="226"/>
      <c r="C49" s="21"/>
      <c r="D49" s="225"/>
      <c r="E49" s="225"/>
      <c r="F49" s="196"/>
      <c r="G49" s="197"/>
    </row>
    <row r="50" spans="1:7" ht="57" customHeight="1">
      <c r="A50" s="96"/>
      <c r="B50" s="226" t="s">
        <v>343</v>
      </c>
      <c r="C50" s="21" t="s">
        <v>344</v>
      </c>
      <c r="D50" s="225"/>
      <c r="E50" s="225"/>
      <c r="F50" s="196"/>
      <c r="G50" s="197"/>
    </row>
    <row r="51" spans="1:7" ht="12.75">
      <c r="A51" s="96"/>
      <c r="B51" s="226"/>
      <c r="C51" s="21" t="s">
        <v>345</v>
      </c>
      <c r="D51" s="225" t="s">
        <v>219</v>
      </c>
      <c r="E51" s="225">
        <v>30</v>
      </c>
      <c r="F51" s="196"/>
      <c r="G51" s="197" t="str">
        <f>IF(F51&gt;0,PRODUCT(E51,F51)," ")</f>
        <v> </v>
      </c>
    </row>
    <row r="52" spans="1:7" ht="12.75">
      <c r="A52" s="96"/>
      <c r="B52" s="226"/>
      <c r="C52" s="21" t="s">
        <v>346</v>
      </c>
      <c r="D52" s="225" t="s">
        <v>219</v>
      </c>
      <c r="E52" s="225">
        <f>260+400</f>
        <v>660</v>
      </c>
      <c r="F52" s="196"/>
      <c r="G52" s="197" t="str">
        <f>IF(F52&gt;0,PRODUCT(E52,F52)," ")</f>
        <v> </v>
      </c>
    </row>
    <row r="53" spans="1:7" ht="12.75">
      <c r="A53" s="96"/>
      <c r="B53" s="226"/>
      <c r="C53" s="21" t="s">
        <v>347</v>
      </c>
      <c r="D53" s="225" t="s">
        <v>219</v>
      </c>
      <c r="E53" s="225">
        <f>2*15</f>
        <v>30</v>
      </c>
      <c r="F53" s="196"/>
      <c r="G53" s="197" t="str">
        <f>IF(F53&gt;0,PRODUCT(E53,F53)," ")</f>
        <v> </v>
      </c>
    </row>
    <row r="54" spans="1:7" ht="12.75">
      <c r="A54" s="96"/>
      <c r="B54" s="226"/>
      <c r="C54" s="21"/>
      <c r="D54" s="225"/>
      <c r="E54" s="225"/>
      <c r="F54" s="196"/>
      <c r="G54" s="197"/>
    </row>
    <row r="55" spans="1:7" ht="87.75" customHeight="1">
      <c r="A55" s="96"/>
      <c r="B55" s="226" t="s">
        <v>348</v>
      </c>
      <c r="C55" s="21" t="s">
        <v>349</v>
      </c>
      <c r="D55" s="225"/>
      <c r="E55" s="225"/>
      <c r="F55" s="196"/>
      <c r="G55" s="197"/>
    </row>
    <row r="56" spans="1:7" ht="12.75">
      <c r="A56" s="96"/>
      <c r="B56" s="226"/>
      <c r="C56" s="21" t="s">
        <v>350</v>
      </c>
      <c r="D56" s="225" t="s">
        <v>18</v>
      </c>
      <c r="E56" s="225">
        <v>4</v>
      </c>
      <c r="F56" s="196"/>
      <c r="G56" s="197" t="str">
        <f>IF(F56&gt;0,PRODUCT(E56,F56)," ")</f>
        <v> </v>
      </c>
    </row>
    <row r="57" spans="1:7" ht="15">
      <c r="A57" s="96"/>
      <c r="B57" s="226"/>
      <c r="C57" s="21" t="s">
        <v>351</v>
      </c>
      <c r="D57" s="225" t="s">
        <v>219</v>
      </c>
      <c r="E57" s="225">
        <f>4*20</f>
        <v>80</v>
      </c>
      <c r="F57" s="196"/>
      <c r="G57" s="197" t="str">
        <f>IF(F57&gt;0,PRODUCT(E57,F57)," ")</f>
        <v> </v>
      </c>
    </row>
    <row r="58" spans="1:7" ht="15">
      <c r="A58" s="96"/>
      <c r="B58" s="226"/>
      <c r="C58" s="21" t="s">
        <v>352</v>
      </c>
      <c r="D58" s="225" t="s">
        <v>219</v>
      </c>
      <c r="E58" s="225">
        <f>4*5*9</f>
        <v>180</v>
      </c>
      <c r="F58" s="196"/>
      <c r="G58" s="197" t="str">
        <f>IF(F58&gt;0,PRODUCT(E58,F58)," ")</f>
        <v> </v>
      </c>
    </row>
    <row r="59" spans="1:7" ht="12.75">
      <c r="A59" s="96"/>
      <c r="B59" s="226"/>
      <c r="C59" s="227" t="s">
        <v>353</v>
      </c>
      <c r="D59" s="225" t="s">
        <v>354</v>
      </c>
      <c r="E59" s="225">
        <f>ROUNDUP((0.785*10),0)</f>
        <v>8</v>
      </c>
      <c r="F59" s="196"/>
      <c r="G59" s="197" t="str">
        <f>IF(F59&gt;0,PRODUCT(E59,F59)," ")</f>
        <v> </v>
      </c>
    </row>
    <row r="60" spans="1:7" ht="12.75">
      <c r="A60" s="96"/>
      <c r="B60" s="226"/>
      <c r="C60" s="21" t="s">
        <v>355</v>
      </c>
      <c r="D60" s="225" t="s">
        <v>315</v>
      </c>
      <c r="E60" s="225">
        <v>10</v>
      </c>
      <c r="F60" s="196"/>
      <c r="G60" s="197" t="str">
        <f>IF(F60&gt;0,PRODUCT(E60,F60)," ")</f>
        <v> </v>
      </c>
    </row>
    <row r="61" spans="1:7" ht="12.75">
      <c r="A61" s="96"/>
      <c r="B61" s="226"/>
      <c r="C61" s="21"/>
      <c r="D61" s="225"/>
      <c r="E61" s="225"/>
      <c r="F61" s="196"/>
      <c r="G61" s="197"/>
    </row>
    <row r="62" spans="1:7" ht="46.5" customHeight="1">
      <c r="A62" s="96"/>
      <c r="B62" s="226" t="s">
        <v>356</v>
      </c>
      <c r="C62" s="21" t="s">
        <v>357</v>
      </c>
      <c r="D62" s="225"/>
      <c r="E62" s="225"/>
      <c r="F62" s="196"/>
      <c r="G62" s="197"/>
    </row>
    <row r="63" spans="1:7" ht="25.5">
      <c r="A63" s="96"/>
      <c r="B63" s="226"/>
      <c r="C63" s="235" t="s">
        <v>358</v>
      </c>
      <c r="D63" s="220" t="s">
        <v>315</v>
      </c>
      <c r="E63" s="220">
        <v>7</v>
      </c>
      <c r="F63" s="196"/>
      <c r="G63" s="197" t="str">
        <f>IF(F63&gt;0,PRODUCT(E63,F63)," ")</f>
        <v> </v>
      </c>
    </row>
    <row r="64" spans="1:7" ht="12.75">
      <c r="A64" s="96"/>
      <c r="B64" s="226"/>
      <c r="C64" s="21"/>
      <c r="D64" s="225"/>
      <c r="E64" s="225"/>
      <c r="F64" s="196"/>
      <c r="G64" s="197"/>
    </row>
    <row r="65" spans="1:7" ht="57" customHeight="1">
      <c r="A65" s="96"/>
      <c r="B65" s="226" t="s">
        <v>359</v>
      </c>
      <c r="C65" s="21" t="s">
        <v>360</v>
      </c>
      <c r="D65" s="225"/>
      <c r="E65" s="225"/>
      <c r="F65" s="196"/>
      <c r="G65" s="197"/>
    </row>
    <row r="66" spans="1:7" ht="25.5">
      <c r="A66" s="96"/>
      <c r="B66" s="226"/>
      <c r="C66" s="235" t="s">
        <v>358</v>
      </c>
      <c r="D66" s="220" t="s">
        <v>315</v>
      </c>
      <c r="E66" s="220">
        <v>1</v>
      </c>
      <c r="F66" s="196"/>
      <c r="G66" s="197" t="str">
        <f>IF(F66&gt;0,PRODUCT(E66,F66)," ")</f>
        <v> </v>
      </c>
    </row>
    <row r="67" spans="1:7" ht="12.75">
      <c r="A67" s="96"/>
      <c r="B67" s="226"/>
      <c r="C67" s="21"/>
      <c r="D67" s="225"/>
      <c r="E67" s="225"/>
      <c r="F67" s="196"/>
      <c r="G67" s="197"/>
    </row>
    <row r="68" spans="1:7" ht="43.5" customHeight="1">
      <c r="A68" s="96"/>
      <c r="B68" s="226" t="s">
        <v>361</v>
      </c>
      <c r="C68" s="21" t="s">
        <v>362</v>
      </c>
      <c r="D68" s="220" t="s">
        <v>315</v>
      </c>
      <c r="E68" s="220">
        <v>1</v>
      </c>
      <c r="F68" s="196"/>
      <c r="G68" s="197" t="str">
        <f>IF(F68&gt;0,PRODUCT(E68,F68)," ")</f>
        <v> </v>
      </c>
    </row>
    <row r="69" spans="1:7" ht="12.75">
      <c r="A69" s="96"/>
      <c r="B69" s="226"/>
      <c r="C69" s="21"/>
      <c r="D69" s="225"/>
      <c r="E69" s="225"/>
      <c r="F69" s="196"/>
      <c r="G69" s="197"/>
    </row>
    <row r="70" spans="1:7" ht="45.75" customHeight="1" thickBot="1">
      <c r="A70" s="96"/>
      <c r="B70" s="236" t="s">
        <v>363</v>
      </c>
      <c r="C70" s="216" t="s">
        <v>364</v>
      </c>
      <c r="D70" s="221" t="s">
        <v>315</v>
      </c>
      <c r="E70" s="221">
        <v>1</v>
      </c>
      <c r="F70" s="213"/>
      <c r="G70" s="214" t="str">
        <f>IF(F70&gt;0,PRODUCT(E70,F70)," ")</f>
        <v> </v>
      </c>
    </row>
    <row r="71" spans="1:7" ht="13.5" thickBot="1">
      <c r="A71" s="96"/>
      <c r="B71" s="237"/>
      <c r="C71" s="238" t="s">
        <v>365</v>
      </c>
      <c r="D71" s="239"/>
      <c r="E71" s="239"/>
      <c r="F71" s="240"/>
      <c r="G71" s="241">
        <f>SUM(G17,G20,G21,G24:G27,G30:G33,G36:G39,G48:G48,G51:G53,G56:G60,G63,G66,G68,G70)</f>
        <v>0</v>
      </c>
    </row>
    <row r="72" spans="1:7" ht="12.75">
      <c r="A72" s="96"/>
      <c r="B72" s="195"/>
      <c r="C72" s="1"/>
      <c r="D72" s="96"/>
      <c r="E72" s="96"/>
      <c r="F72" s="196"/>
      <c r="G72" s="197"/>
    </row>
    <row r="73" spans="1:7" ht="12.75">
      <c r="A73" s="96"/>
      <c r="B73" s="195"/>
      <c r="C73" s="242" t="s">
        <v>366</v>
      </c>
      <c r="D73" s="96"/>
      <c r="E73" s="96"/>
      <c r="F73" s="196"/>
      <c r="G73" s="197"/>
    </row>
    <row r="74" spans="1:7" ht="12.75">
      <c r="A74" s="96"/>
      <c r="B74" s="226"/>
      <c r="C74" s="21"/>
      <c r="D74" s="225"/>
      <c r="E74" s="225"/>
      <c r="F74" s="196"/>
      <c r="G74" s="197"/>
    </row>
    <row r="75" spans="1:7" ht="58.5" customHeight="1">
      <c r="A75" s="96"/>
      <c r="B75" s="205" t="s">
        <v>310</v>
      </c>
      <c r="C75" s="21" t="s">
        <v>367</v>
      </c>
      <c r="D75" s="220" t="s">
        <v>315</v>
      </c>
      <c r="E75" s="220">
        <v>1</v>
      </c>
      <c r="F75" s="196"/>
      <c r="G75" s="197" t="str">
        <f>IF(F75&gt;0,PRODUCT(E75,F75)," ")</f>
        <v> </v>
      </c>
    </row>
    <row r="76" spans="1:7" ht="12.75">
      <c r="A76" s="96"/>
      <c r="B76" s="205"/>
      <c r="C76" s="21"/>
      <c r="D76" s="225"/>
      <c r="E76" s="225"/>
      <c r="F76" s="196"/>
      <c r="G76" s="197"/>
    </row>
    <row r="77" spans="1:7" ht="54.75" customHeight="1">
      <c r="A77" s="96"/>
      <c r="B77" s="205" t="s">
        <v>319</v>
      </c>
      <c r="C77" s="21" t="s">
        <v>368</v>
      </c>
      <c r="D77" s="225"/>
      <c r="E77" s="225"/>
      <c r="F77" s="196"/>
      <c r="G77" s="197"/>
    </row>
    <row r="78" spans="1:7" ht="12.75">
      <c r="A78" s="96"/>
      <c r="B78" s="226"/>
      <c r="C78" s="21" t="s">
        <v>369</v>
      </c>
      <c r="D78" s="225" t="s">
        <v>219</v>
      </c>
      <c r="E78" s="225">
        <v>50</v>
      </c>
      <c r="F78" s="196"/>
      <c r="G78" s="197" t="str">
        <f>IF(F78&gt;0,PRODUCT(E78,F78)," ")</f>
        <v> </v>
      </c>
    </row>
    <row r="79" spans="1:7" ht="12.75">
      <c r="A79" s="96"/>
      <c r="B79" s="226"/>
      <c r="C79" s="21" t="s">
        <v>370</v>
      </c>
      <c r="D79" s="225" t="s">
        <v>219</v>
      </c>
      <c r="E79" s="225">
        <v>50</v>
      </c>
      <c r="F79" s="196"/>
      <c r="G79" s="197" t="str">
        <f>IF(F79&gt;0,PRODUCT(E79,F79)," ")</f>
        <v> </v>
      </c>
    </row>
    <row r="80" spans="1:7" ht="26.25" thickBot="1">
      <c r="A80" s="96"/>
      <c r="B80" s="236"/>
      <c r="C80" s="216" t="s">
        <v>371</v>
      </c>
      <c r="D80" s="243" t="s">
        <v>315</v>
      </c>
      <c r="E80" s="243">
        <v>1</v>
      </c>
      <c r="F80" s="213"/>
      <c r="G80" s="214" t="str">
        <f>IF(F80&gt;0,PRODUCT(E80,F80)," ")</f>
        <v> </v>
      </c>
    </row>
    <row r="81" spans="1:7" ht="12.75">
      <c r="A81" s="96"/>
      <c r="B81" s="244"/>
      <c r="C81" s="245" t="s">
        <v>25</v>
      </c>
      <c r="D81" s="246"/>
      <c r="E81" s="246"/>
      <c r="F81" s="196"/>
      <c r="G81" s="247">
        <f>SUM(G75,G78:G80)</f>
        <v>0</v>
      </c>
    </row>
    <row r="82" spans="1:7" ht="12.75">
      <c r="A82" s="96"/>
      <c r="B82" s="226"/>
      <c r="C82" s="21"/>
      <c r="D82" s="225"/>
      <c r="E82" s="225"/>
      <c r="F82" s="196"/>
      <c r="G82" s="197"/>
    </row>
    <row r="83" spans="1:7" ht="43.5" customHeight="1">
      <c r="A83" s="96"/>
      <c r="B83" s="205" t="s">
        <v>323</v>
      </c>
      <c r="C83" s="21" t="s">
        <v>372</v>
      </c>
      <c r="D83" s="225"/>
      <c r="E83" s="225"/>
      <c r="F83" s="196"/>
      <c r="G83" s="197"/>
    </row>
    <row r="84" spans="1:7" ht="12.75">
      <c r="A84" s="96"/>
      <c r="B84" s="226"/>
      <c r="C84" s="21" t="s">
        <v>373</v>
      </c>
      <c r="D84" s="225" t="s">
        <v>18</v>
      </c>
      <c r="E84" s="225">
        <v>1</v>
      </c>
      <c r="F84" s="196"/>
      <c r="G84" s="197" t="str">
        <f>IF(F84&gt;0,PRODUCT(E84,F84)," ")</f>
        <v> </v>
      </c>
    </row>
    <row r="85" spans="1:7" ht="12.75">
      <c r="A85" s="96"/>
      <c r="B85" s="226"/>
      <c r="C85" s="21"/>
      <c r="D85" s="225"/>
      <c r="E85" s="225"/>
      <c r="F85" s="196"/>
      <c r="G85" s="197"/>
    </row>
    <row r="86" spans="1:7" ht="51">
      <c r="A86" s="96"/>
      <c r="B86" s="248" t="s">
        <v>329</v>
      </c>
      <c r="C86" s="21" t="s">
        <v>374</v>
      </c>
      <c r="D86" s="220" t="s">
        <v>315</v>
      </c>
      <c r="E86" s="220">
        <v>1</v>
      </c>
      <c r="F86" s="196"/>
      <c r="G86" s="197" t="str">
        <f>IF(F86&gt;0,PRODUCT(E86,F86)," ")</f>
        <v> </v>
      </c>
    </row>
    <row r="87" spans="1:7" ht="12.75">
      <c r="A87" s="96"/>
      <c r="B87" s="226"/>
      <c r="C87" s="21"/>
      <c r="D87" s="225"/>
      <c r="E87" s="225"/>
      <c r="F87" s="196"/>
      <c r="G87" s="197"/>
    </row>
    <row r="88" spans="1:7" ht="39" thickBot="1">
      <c r="A88" s="96"/>
      <c r="B88" s="248" t="s">
        <v>335</v>
      </c>
      <c r="C88" s="21" t="s">
        <v>375</v>
      </c>
      <c r="D88" s="220" t="s">
        <v>315</v>
      </c>
      <c r="E88" s="220">
        <v>1</v>
      </c>
      <c r="F88" s="213"/>
      <c r="G88" s="214" t="str">
        <f>IF(F88&gt;0,PRODUCT(E88,F88)," ")</f>
        <v> </v>
      </c>
    </row>
    <row r="89" spans="1:7" ht="13.5" thickBot="1">
      <c r="A89" s="96"/>
      <c r="B89" s="249"/>
      <c r="C89" s="250" t="s">
        <v>365</v>
      </c>
      <c r="D89" s="251"/>
      <c r="E89" s="251"/>
      <c r="F89" s="240"/>
      <c r="G89" s="252">
        <f>SUM(G75,G81,G84,G86,G88)</f>
        <v>0</v>
      </c>
    </row>
    <row r="90" spans="1:7" ht="12.75">
      <c r="A90" s="96"/>
      <c r="B90" s="195"/>
      <c r="C90" s="1"/>
      <c r="D90" s="96"/>
      <c r="E90" s="96"/>
      <c r="F90" s="196"/>
      <c r="G90" s="197"/>
    </row>
    <row r="91" spans="1:7" ht="12.75">
      <c r="A91" s="96"/>
      <c r="B91" s="195"/>
      <c r="C91" s="1"/>
      <c r="D91" s="96"/>
      <c r="E91" s="96"/>
      <c r="F91" s="196"/>
      <c r="G91" s="197"/>
    </row>
    <row r="92" spans="1:7" ht="12.75">
      <c r="A92" s="96"/>
      <c r="B92" s="195"/>
      <c r="C92" s="242" t="s">
        <v>376</v>
      </c>
      <c r="D92" s="96"/>
      <c r="E92" s="96"/>
      <c r="F92" s="196"/>
      <c r="G92" s="197"/>
    </row>
    <row r="93" spans="1:7" ht="12.75">
      <c r="A93" s="96"/>
      <c r="B93" s="195"/>
      <c r="C93" s="1"/>
      <c r="D93" s="96"/>
      <c r="E93" s="96"/>
      <c r="F93" s="196"/>
      <c r="G93" s="197"/>
    </row>
    <row r="94" spans="1:7" ht="58.5" customHeight="1">
      <c r="A94" s="96"/>
      <c r="B94" s="248" t="s">
        <v>310</v>
      </c>
      <c r="C94" s="21" t="s">
        <v>377</v>
      </c>
      <c r="D94" s="220" t="s">
        <v>378</v>
      </c>
      <c r="E94" s="220">
        <v>1</v>
      </c>
      <c r="F94" s="196"/>
      <c r="G94" s="197" t="str">
        <f>IF(F94&gt;0,PRODUCT(E94,F94)," ")</f>
        <v> </v>
      </c>
    </row>
    <row r="95" spans="1:7" ht="12.75">
      <c r="A95" s="96"/>
      <c r="B95" s="195"/>
      <c r="C95" s="21"/>
      <c r="D95" s="253"/>
      <c r="E95" s="254"/>
      <c r="F95" s="196"/>
      <c r="G95" s="197"/>
    </row>
    <row r="96" spans="1:7" ht="42.75" customHeight="1">
      <c r="A96" s="96"/>
      <c r="B96" s="248" t="s">
        <v>319</v>
      </c>
      <c r="C96" s="21" t="s">
        <v>379</v>
      </c>
      <c r="D96" s="220" t="s">
        <v>378</v>
      </c>
      <c r="E96" s="220">
        <v>1</v>
      </c>
      <c r="F96" s="196"/>
      <c r="G96" s="197" t="str">
        <f>IF(F96&gt;0,PRODUCT(E96,F96)," ")</f>
        <v> </v>
      </c>
    </row>
    <row r="97" spans="1:7" ht="12.75">
      <c r="A97" s="96"/>
      <c r="B97" s="195"/>
      <c r="C97" s="21"/>
      <c r="D97" s="253"/>
      <c r="E97" s="254"/>
      <c r="F97" s="196"/>
      <c r="G97" s="197"/>
    </row>
    <row r="98" spans="1:7" ht="38.25">
      <c r="A98" s="96"/>
      <c r="B98" s="248" t="s">
        <v>323</v>
      </c>
      <c r="C98" s="21" t="s">
        <v>380</v>
      </c>
      <c r="D98" s="220" t="s">
        <v>378</v>
      </c>
      <c r="E98" s="220">
        <v>1</v>
      </c>
      <c r="F98" s="196"/>
      <c r="G98" s="197" t="str">
        <f>IF(F98&gt;0,PRODUCT(E98,F98)," ")</f>
        <v> </v>
      </c>
    </row>
    <row r="99" spans="1:7" ht="12.75">
      <c r="A99" s="96"/>
      <c r="B99" s="195"/>
      <c r="C99" s="21"/>
      <c r="D99" s="253"/>
      <c r="E99" s="254"/>
      <c r="F99" s="196"/>
      <c r="G99" s="197"/>
    </row>
    <row r="100" spans="1:7" ht="45.75" customHeight="1">
      <c r="A100" s="96"/>
      <c r="B100" s="248" t="s">
        <v>329</v>
      </c>
      <c r="C100" s="21" t="s">
        <v>381</v>
      </c>
      <c r="D100" s="220" t="s">
        <v>378</v>
      </c>
      <c r="E100" s="220">
        <v>1</v>
      </c>
      <c r="F100" s="196"/>
      <c r="G100" s="197" t="str">
        <f>IF(F100&gt;0,PRODUCT(E100,F100)," ")</f>
        <v> </v>
      </c>
    </row>
    <row r="101" spans="1:7" ht="12.75">
      <c r="A101" s="96"/>
      <c r="B101" s="195"/>
      <c r="C101" s="21"/>
      <c r="D101" s="253"/>
      <c r="E101" s="254"/>
      <c r="F101" s="196"/>
      <c r="G101" s="197"/>
    </row>
    <row r="102" spans="1:7" ht="21.75" customHeight="1" thickBot="1">
      <c r="A102" s="96"/>
      <c r="B102" s="248" t="s">
        <v>335</v>
      </c>
      <c r="C102" s="216" t="s">
        <v>382</v>
      </c>
      <c r="D102" s="221" t="s">
        <v>378</v>
      </c>
      <c r="E102" s="221">
        <v>1</v>
      </c>
      <c r="F102" s="213"/>
      <c r="G102" s="214" t="str">
        <f>IF(F102&gt;0,PRODUCT(E102,F102)," ")</f>
        <v> </v>
      </c>
    </row>
    <row r="103" spans="1:7" ht="13.5" thickBot="1">
      <c r="A103" s="96"/>
      <c r="B103" s="255"/>
      <c r="C103" s="250" t="s">
        <v>365</v>
      </c>
      <c r="D103" s="256"/>
      <c r="E103" s="256"/>
      <c r="F103" s="240"/>
      <c r="G103" s="252">
        <f>SUM(G94:G102)</f>
        <v>0</v>
      </c>
    </row>
    <row r="106" spans="1:8" ht="12.75">
      <c r="A106" s="96"/>
      <c r="B106" s="96"/>
      <c r="C106" s="1"/>
      <c r="D106" s="96"/>
      <c r="E106" s="96"/>
      <c r="F106" s="257"/>
      <c r="G106" s="257"/>
      <c r="H106" s="96"/>
    </row>
    <row r="107" spans="1:8" ht="12.75">
      <c r="A107" s="96"/>
      <c r="B107" s="274"/>
      <c r="C107" s="146" t="s">
        <v>383</v>
      </c>
      <c r="D107" s="96"/>
      <c r="E107" s="96"/>
      <c r="F107" s="257"/>
      <c r="G107" s="257"/>
      <c r="H107" s="96"/>
    </row>
    <row r="108" spans="1:8" ht="13.5" thickBot="1">
      <c r="A108" s="97"/>
      <c r="B108" s="275"/>
      <c r="C108" s="211"/>
      <c r="D108" s="212"/>
      <c r="E108" s="212"/>
      <c r="F108" s="258"/>
      <c r="G108" s="258"/>
      <c r="H108" s="96"/>
    </row>
    <row r="109" spans="1:8" ht="26.25" thickBot="1">
      <c r="A109" s="204"/>
      <c r="B109" s="215" t="s">
        <v>305</v>
      </c>
      <c r="C109" s="216" t="s">
        <v>306</v>
      </c>
      <c r="D109" s="217" t="s">
        <v>307</v>
      </c>
      <c r="E109" s="217" t="s">
        <v>308</v>
      </c>
      <c r="F109" s="259"/>
      <c r="G109" s="260" t="s">
        <v>309</v>
      </c>
      <c r="H109" s="204"/>
    </row>
    <row r="110" spans="1:8" ht="12.75">
      <c r="A110" s="204"/>
      <c r="B110" s="205"/>
      <c r="C110" s="21"/>
      <c r="D110" s="206"/>
      <c r="E110" s="206"/>
      <c r="F110" s="261"/>
      <c r="G110" s="262"/>
      <c r="H110" s="204"/>
    </row>
    <row r="111" spans="1:8" ht="72" customHeight="1">
      <c r="A111" s="204"/>
      <c r="B111" s="205"/>
      <c r="C111" s="21" t="s">
        <v>303</v>
      </c>
      <c r="D111" s="206"/>
      <c r="E111" s="206"/>
      <c r="F111" s="261"/>
      <c r="G111" s="262"/>
      <c r="H111" s="204"/>
    </row>
    <row r="112" spans="1:8" ht="12.75">
      <c r="A112" s="204"/>
      <c r="B112" s="205"/>
      <c r="C112" s="21"/>
      <c r="D112" s="206"/>
      <c r="E112" s="206"/>
      <c r="F112" s="261"/>
      <c r="G112" s="262"/>
      <c r="H112" s="204"/>
    </row>
    <row r="113" spans="1:8" ht="76.5" customHeight="1">
      <c r="A113" s="96"/>
      <c r="B113" s="205" t="s">
        <v>310</v>
      </c>
      <c r="C113" s="21" t="s">
        <v>384</v>
      </c>
      <c r="D113" s="220" t="s">
        <v>354</v>
      </c>
      <c r="E113" s="220">
        <f>ROUNDUP(0.785*(6*3),0)</f>
        <v>15</v>
      </c>
      <c r="F113" s="257"/>
      <c r="G113" s="263" t="str">
        <f aca="true" t="shared" si="1" ref="G113:G123">IF(F113&gt;0,PRODUCT(E113,F113)," ")</f>
        <v> </v>
      </c>
      <c r="H113" s="96"/>
    </row>
    <row r="114" spans="1:8" ht="61.5" customHeight="1">
      <c r="A114" s="96"/>
      <c r="B114" s="205" t="s">
        <v>319</v>
      </c>
      <c r="C114" s="21" t="s">
        <v>385</v>
      </c>
      <c r="D114" s="220" t="s">
        <v>18</v>
      </c>
      <c r="E114" s="220">
        <v>1</v>
      </c>
      <c r="F114" s="257"/>
      <c r="G114" s="263" t="str">
        <f t="shared" si="1"/>
        <v> </v>
      </c>
      <c r="H114" s="96"/>
    </row>
    <row r="115" spans="1:8" ht="48.75" customHeight="1">
      <c r="A115" s="96"/>
      <c r="B115" s="205" t="s">
        <v>323</v>
      </c>
      <c r="C115" s="21" t="s">
        <v>386</v>
      </c>
      <c r="D115" s="220" t="s">
        <v>18</v>
      </c>
      <c r="E115" s="220">
        <v>6</v>
      </c>
      <c r="F115" s="257"/>
      <c r="G115" s="263" t="str">
        <f t="shared" si="1"/>
        <v> </v>
      </c>
      <c r="H115" s="96"/>
    </row>
    <row r="116" spans="1:8" ht="60" customHeight="1">
      <c r="A116" s="96"/>
      <c r="B116" s="205" t="s">
        <v>329</v>
      </c>
      <c r="C116" s="21" t="s">
        <v>387</v>
      </c>
      <c r="D116" s="220" t="s">
        <v>219</v>
      </c>
      <c r="E116" s="220">
        <v>60</v>
      </c>
      <c r="F116" s="257"/>
      <c r="G116" s="263" t="str">
        <f t="shared" si="1"/>
        <v> </v>
      </c>
      <c r="H116" s="96"/>
    </row>
    <row r="117" spans="1:8" ht="63" customHeight="1">
      <c r="A117" s="96"/>
      <c r="B117" s="205" t="s">
        <v>335</v>
      </c>
      <c r="C117" s="21" t="s">
        <v>388</v>
      </c>
      <c r="D117" s="220" t="s">
        <v>18</v>
      </c>
      <c r="E117" s="220">
        <v>4</v>
      </c>
      <c r="F117" s="257"/>
      <c r="G117" s="263" t="str">
        <f t="shared" si="1"/>
        <v> </v>
      </c>
      <c r="H117" s="96"/>
    </row>
    <row r="118" spans="1:8" ht="63.75" customHeight="1">
      <c r="A118" s="96"/>
      <c r="B118" s="205" t="s">
        <v>341</v>
      </c>
      <c r="C118" s="21" t="s">
        <v>389</v>
      </c>
      <c r="D118" s="220" t="s">
        <v>18</v>
      </c>
      <c r="E118" s="220">
        <v>9</v>
      </c>
      <c r="F118" s="257"/>
      <c r="G118" s="263" t="str">
        <f t="shared" si="1"/>
        <v> </v>
      </c>
      <c r="H118" s="96"/>
    </row>
    <row r="119" spans="1:8" ht="62.25" customHeight="1">
      <c r="A119" s="96"/>
      <c r="B119" s="205" t="s">
        <v>343</v>
      </c>
      <c r="C119" s="21" t="s">
        <v>390</v>
      </c>
      <c r="D119" s="220" t="s">
        <v>18</v>
      </c>
      <c r="E119" s="220">
        <v>6</v>
      </c>
      <c r="F119" s="257"/>
      <c r="G119" s="263" t="str">
        <f t="shared" si="1"/>
        <v> </v>
      </c>
      <c r="H119" s="96"/>
    </row>
    <row r="120" spans="1:8" ht="80.25" customHeight="1">
      <c r="A120" s="96"/>
      <c r="B120" s="205" t="s">
        <v>348</v>
      </c>
      <c r="C120" s="21" t="s">
        <v>391</v>
      </c>
      <c r="D120" s="220" t="s">
        <v>219</v>
      </c>
      <c r="E120" s="220">
        <v>6</v>
      </c>
      <c r="F120" s="257"/>
      <c r="G120" s="263" t="str">
        <f t="shared" si="1"/>
        <v> </v>
      </c>
      <c r="H120" s="96"/>
    </row>
    <row r="121" spans="1:8" ht="63.75">
      <c r="A121" s="96"/>
      <c r="B121" s="205" t="s">
        <v>356</v>
      </c>
      <c r="C121" s="21" t="s">
        <v>392</v>
      </c>
      <c r="D121" s="220" t="s">
        <v>19</v>
      </c>
      <c r="E121" s="220">
        <v>1</v>
      </c>
      <c r="F121" s="257"/>
      <c r="G121" s="263" t="str">
        <f t="shared" si="1"/>
        <v> </v>
      </c>
      <c r="H121" s="96"/>
    </row>
    <row r="122" spans="1:8" ht="33.75" customHeight="1">
      <c r="A122" s="96"/>
      <c r="B122" s="205" t="s">
        <v>359</v>
      </c>
      <c r="C122" s="21" t="s">
        <v>393</v>
      </c>
      <c r="D122" s="220" t="s">
        <v>19</v>
      </c>
      <c r="E122" s="220">
        <v>1</v>
      </c>
      <c r="F122" s="257"/>
      <c r="G122" s="263" t="str">
        <f t="shared" si="1"/>
        <v> </v>
      </c>
      <c r="H122" s="96"/>
    </row>
    <row r="123" spans="1:8" ht="81" customHeight="1" thickBot="1">
      <c r="A123" s="96"/>
      <c r="B123" s="215" t="s">
        <v>361</v>
      </c>
      <c r="C123" s="216" t="s">
        <v>394</v>
      </c>
      <c r="D123" s="221" t="s">
        <v>19</v>
      </c>
      <c r="E123" s="221">
        <v>1</v>
      </c>
      <c r="F123" s="258"/>
      <c r="G123" s="263" t="str">
        <f t="shared" si="1"/>
        <v> </v>
      </c>
      <c r="H123" s="96"/>
    </row>
    <row r="124" spans="1:8" ht="13.5" thickBot="1">
      <c r="A124" s="96"/>
      <c r="B124" s="276"/>
      <c r="C124" s="238" t="s">
        <v>365</v>
      </c>
      <c r="D124" s="277"/>
      <c r="E124" s="277"/>
      <c r="F124" s="264"/>
      <c r="G124" s="265">
        <f>SUM(G113:G123)</f>
        <v>0</v>
      </c>
      <c r="H124" s="96"/>
    </row>
    <row r="125" spans="1:8" ht="12.75">
      <c r="A125" s="96"/>
      <c r="B125" s="278"/>
      <c r="C125" s="1"/>
      <c r="D125" s="96"/>
      <c r="E125" s="96"/>
      <c r="F125" s="257"/>
      <c r="G125" s="257"/>
      <c r="H125" s="96"/>
    </row>
    <row r="128" spans="1:9" ht="12.75">
      <c r="A128" s="266"/>
      <c r="B128" s="267"/>
      <c r="C128" s="268"/>
      <c r="D128" s="268"/>
      <c r="E128" s="117"/>
      <c r="F128" s="269"/>
      <c r="G128" s="269"/>
      <c r="H128" s="269"/>
      <c r="I128" s="270"/>
    </row>
    <row r="129" spans="1:9" ht="15.75">
      <c r="A129" s="266"/>
      <c r="B129" s="271" t="s">
        <v>395</v>
      </c>
      <c r="C129" s="279"/>
      <c r="D129" s="279"/>
      <c r="E129" s="280"/>
      <c r="F129" s="281"/>
      <c r="G129" s="281"/>
      <c r="H129" s="281"/>
      <c r="I129" s="282"/>
    </row>
    <row r="130" spans="1:9" ht="15">
      <c r="A130" s="266"/>
      <c r="B130" s="283"/>
      <c r="C130" s="279"/>
      <c r="D130" s="279"/>
      <c r="E130" s="280"/>
      <c r="F130" s="281"/>
      <c r="G130" s="281"/>
      <c r="H130" s="281"/>
      <c r="I130" s="282"/>
    </row>
    <row r="131" spans="1:8" ht="12.75">
      <c r="A131" s="267" t="s">
        <v>310</v>
      </c>
      <c r="B131" s="267" t="s">
        <v>412</v>
      </c>
      <c r="C131" s="268"/>
      <c r="D131" s="268"/>
      <c r="E131" s="117"/>
      <c r="F131" s="269"/>
      <c r="G131" s="272">
        <f>G71</f>
        <v>0</v>
      </c>
      <c r="H131" s="269"/>
    </row>
    <row r="132" spans="1:8" ht="12.75">
      <c r="A132" s="267"/>
      <c r="B132" s="267"/>
      <c r="C132" s="268"/>
      <c r="D132" s="268"/>
      <c r="E132" s="117"/>
      <c r="F132" s="269"/>
      <c r="G132" s="270"/>
      <c r="H132" s="269"/>
    </row>
    <row r="133" spans="1:8" ht="12.75">
      <c r="A133" s="267" t="s">
        <v>319</v>
      </c>
      <c r="B133" s="267" t="s">
        <v>396</v>
      </c>
      <c r="C133" s="268"/>
      <c r="D133" s="268"/>
      <c r="E133" s="117"/>
      <c r="F133" s="269"/>
      <c r="G133" s="272">
        <f>G89</f>
        <v>0</v>
      </c>
      <c r="H133" s="269"/>
    </row>
    <row r="134" spans="1:8" ht="12.75">
      <c r="A134" s="267"/>
      <c r="B134" s="267"/>
      <c r="C134" s="268"/>
      <c r="D134" s="268"/>
      <c r="E134" s="117"/>
      <c r="F134" s="269"/>
      <c r="G134" s="272"/>
      <c r="H134" s="269"/>
    </row>
    <row r="135" spans="1:8" ht="12.75">
      <c r="A135" s="267" t="s">
        <v>323</v>
      </c>
      <c r="B135" s="267" t="s">
        <v>398</v>
      </c>
      <c r="C135" s="268"/>
      <c r="D135" s="268"/>
      <c r="E135" s="117"/>
      <c r="F135" s="269"/>
      <c r="G135" s="272">
        <f>G103</f>
        <v>0</v>
      </c>
      <c r="H135" s="269"/>
    </row>
    <row r="136" spans="1:8" ht="12.75">
      <c r="A136" s="267"/>
      <c r="B136" s="267"/>
      <c r="C136" s="268"/>
      <c r="D136" s="268"/>
      <c r="E136" s="117"/>
      <c r="F136" s="269"/>
      <c r="G136" s="272"/>
      <c r="H136" s="269"/>
    </row>
    <row r="137" spans="1:8" ht="12.75">
      <c r="A137" s="267" t="s">
        <v>329</v>
      </c>
      <c r="B137" s="267" t="s">
        <v>397</v>
      </c>
      <c r="C137" s="268"/>
      <c r="D137" s="268"/>
      <c r="E137" s="117"/>
      <c r="F137" s="269"/>
      <c r="G137" s="272">
        <f>G124</f>
        <v>0</v>
      </c>
      <c r="H137" s="269"/>
    </row>
    <row r="138" spans="1:8" ht="12.75">
      <c r="A138" s="267"/>
      <c r="B138" s="267"/>
      <c r="C138" s="268"/>
      <c r="D138" s="268"/>
      <c r="E138" s="117"/>
      <c r="F138" s="269"/>
      <c r="G138" s="272"/>
      <c r="H138" s="269"/>
    </row>
    <row r="139" spans="1:8" ht="15.75" thickBot="1">
      <c r="A139" s="266"/>
      <c r="B139" s="284"/>
      <c r="C139" s="285"/>
      <c r="D139" s="285"/>
      <c r="E139" s="286"/>
      <c r="F139" s="287"/>
      <c r="G139" s="273"/>
      <c r="H139" s="281"/>
    </row>
    <row r="140" spans="1:8" ht="15">
      <c r="A140" s="266"/>
      <c r="B140" s="267" t="s">
        <v>399</v>
      </c>
      <c r="C140" s="279"/>
      <c r="D140" s="279"/>
      <c r="E140" s="280"/>
      <c r="F140" s="281"/>
      <c r="G140" s="270">
        <f>SUM(G131:G139)</f>
        <v>0</v>
      </c>
      <c r="H140" s="281"/>
    </row>
  </sheetData>
  <sheetProtection/>
  <printOptions/>
  <pageMargins left="0.7" right="0.7" top="0.75" bottom="0.75" header="0.3" footer="0.3"/>
  <pageSetup horizontalDpi="600" verticalDpi="600" orientation="portrait" paperSize="9" scale="85" r:id="rId1"/>
  <headerFooter>
    <oddHeader>&amp;L&amp;"-,Podebljano"TROŠKOVNIK ELEKETROTEHNIČKIH RADOVA&amp;K04+000_FAZA 2&amp;"-,Uobičajeno"&amp;K000000
&amp;8GRAĐEVINA : FORMIRANJE PARCELE I IZGRADNJA GRAĐEVINE JAVNE NAMJENE U KRIŽANCU</oddHeader>
    <oddFooter>&amp;L&amp;"-,Uobičajeno"&amp;8Općina Sveti Ilija, Trg Josipa Godrijana 2, Sveti Ilija
GLAVNI PROJEKT, Z.O.P. : 4/2019&amp;C&amp;"-,Uobičajeno"&amp;8CTing d.o.o.
Ivana Mažuranića 4a, Lepoglava&amp;R&amp;P</oddFooter>
  </headerFooter>
  <rowBreaks count="8" manualBreakCount="8">
    <brk id="28" max="255" man="1"/>
    <brk id="43" max="255" man="1"/>
    <brk id="54" max="255" man="1"/>
    <brk id="72" max="255" man="1"/>
    <brk id="91" max="255" man="1"/>
    <brk id="106" max="255" man="1"/>
    <brk id="117" max="255" man="1"/>
    <brk id="127" max="255" man="1"/>
  </rowBreaks>
</worksheet>
</file>

<file path=xl/worksheets/sheet6.xml><?xml version="1.0" encoding="utf-8"?>
<worksheet xmlns="http://schemas.openxmlformats.org/spreadsheetml/2006/main" xmlns:r="http://schemas.openxmlformats.org/officeDocument/2006/relationships">
  <dimension ref="A1:F156"/>
  <sheetViews>
    <sheetView zoomScaleSheetLayoutView="100" workbookViewId="0" topLeftCell="A1">
      <selection activeCell="K14" sqref="K14"/>
    </sheetView>
  </sheetViews>
  <sheetFormatPr defaultColWidth="9.140625" defaultRowHeight="12.75"/>
  <cols>
    <col min="1" max="1" width="5.28125" style="149" customWidth="1"/>
    <col min="2" max="2" width="38.7109375" style="162" customWidth="1"/>
    <col min="3" max="3" width="8.140625" style="149" customWidth="1"/>
    <col min="4" max="4" width="8.28125" style="149" customWidth="1"/>
    <col min="5" max="5" width="12.00390625" style="149" customWidth="1"/>
    <col min="6" max="6" width="14.7109375" style="149" customWidth="1"/>
    <col min="7" max="16384" width="9.140625" style="149" customWidth="1"/>
  </cols>
  <sheetData>
    <row r="1" spans="1:6" ht="15.75">
      <c r="A1" s="295"/>
      <c r="B1" s="172" t="s">
        <v>433</v>
      </c>
      <c r="C1" s="296"/>
      <c r="D1" s="297"/>
      <c r="E1" s="197"/>
      <c r="F1" s="196"/>
    </row>
    <row r="2" spans="1:6" ht="12.75">
      <c r="A2" s="295"/>
      <c r="B2" s="298"/>
      <c r="C2" s="299"/>
      <c r="D2" s="300"/>
      <c r="E2" s="301"/>
      <c r="F2" s="302"/>
    </row>
    <row r="3" spans="1:6" ht="155.25" customHeight="1">
      <c r="A3" s="295"/>
      <c r="B3" s="413" t="s">
        <v>434</v>
      </c>
      <c r="C3" s="413"/>
      <c r="D3" s="413"/>
      <c r="E3" s="413"/>
      <c r="F3" s="413"/>
    </row>
    <row r="4" spans="1:6" ht="12.75">
      <c r="A4" s="295"/>
      <c r="B4" s="303"/>
      <c r="C4" s="304"/>
      <c r="D4" s="304"/>
      <c r="E4" s="305"/>
      <c r="F4" s="306"/>
    </row>
    <row r="5" spans="1:6" ht="19.5" customHeight="1">
      <c r="A5" s="307"/>
      <c r="B5" s="172" t="s">
        <v>521</v>
      </c>
      <c r="C5" s="308"/>
      <c r="D5" s="309"/>
      <c r="E5" s="310"/>
      <c r="F5" s="302"/>
    </row>
    <row r="6" spans="1:6" ht="12.75">
      <c r="A6" s="307"/>
      <c r="B6" s="311"/>
      <c r="C6" s="299"/>
      <c r="D6" s="300"/>
      <c r="E6" s="301"/>
      <c r="F6" s="302"/>
    </row>
    <row r="7" spans="1:6" ht="12.75">
      <c r="A7" s="312" t="s">
        <v>435</v>
      </c>
      <c r="B7" s="396" t="s">
        <v>436</v>
      </c>
      <c r="C7" s="312" t="s">
        <v>437</v>
      </c>
      <c r="D7" s="313" t="s">
        <v>308</v>
      </c>
      <c r="E7" s="314" t="s">
        <v>438</v>
      </c>
      <c r="F7" s="315" t="s">
        <v>439</v>
      </c>
    </row>
    <row r="8" spans="1:6" ht="12.75">
      <c r="A8" s="316">
        <v>1</v>
      </c>
      <c r="B8" s="396">
        <f>+A8+1</f>
        <v>2</v>
      </c>
      <c r="C8" s="317">
        <v>3</v>
      </c>
      <c r="D8" s="318">
        <v>4</v>
      </c>
      <c r="E8" s="319">
        <v>5</v>
      </c>
      <c r="F8" s="320">
        <f>+E8+1</f>
        <v>6</v>
      </c>
    </row>
    <row r="9" spans="1:6" ht="12.75">
      <c r="A9" s="321"/>
      <c r="B9" s="397"/>
      <c r="C9" s="322"/>
      <c r="D9" s="323"/>
      <c r="E9" s="324"/>
      <c r="F9" s="325"/>
    </row>
    <row r="10" spans="1:6" ht="15">
      <c r="A10" s="326" t="s">
        <v>440</v>
      </c>
      <c r="B10" s="327"/>
      <c r="C10" s="328"/>
      <c r="D10" s="329"/>
      <c r="E10" s="330"/>
      <c r="F10" s="331"/>
    </row>
    <row r="11" spans="1:6" ht="12.75">
      <c r="A11" s="332"/>
      <c r="B11" s="333"/>
      <c r="C11" s="296"/>
      <c r="D11" s="274"/>
      <c r="E11" s="197"/>
      <c r="F11" s="196"/>
    </row>
    <row r="12" spans="1:6" ht="53.25" customHeight="1">
      <c r="A12" s="171" t="s">
        <v>55</v>
      </c>
      <c r="B12" s="90" t="s">
        <v>441</v>
      </c>
      <c r="C12" s="97"/>
      <c r="D12" s="334" t="s">
        <v>442</v>
      </c>
      <c r="E12" s="197"/>
      <c r="F12" s="196"/>
    </row>
    <row r="13" spans="1:6" ht="127.5">
      <c r="A13" s="332"/>
      <c r="B13" s="90" t="s">
        <v>510</v>
      </c>
      <c r="C13" s="335"/>
      <c r="D13" s="334"/>
      <c r="E13" s="197"/>
      <c r="F13" s="196"/>
    </row>
    <row r="14" spans="1:6" ht="12.75">
      <c r="A14" s="332"/>
      <c r="B14" s="90"/>
      <c r="C14" s="335" t="s">
        <v>443</v>
      </c>
      <c r="D14" s="336">
        <v>3</v>
      </c>
      <c r="E14" s="197"/>
      <c r="F14" s="196">
        <f>D14*E14</f>
        <v>0</v>
      </c>
    </row>
    <row r="15" spans="1:6" ht="12.75">
      <c r="A15" s="332"/>
      <c r="B15" s="90"/>
      <c r="C15" s="296"/>
      <c r="D15" s="274"/>
      <c r="E15" s="197"/>
      <c r="F15" s="196"/>
    </row>
    <row r="16" spans="1:6" ht="33" customHeight="1">
      <c r="A16" s="171" t="s">
        <v>36</v>
      </c>
      <c r="B16" s="90" t="s">
        <v>444</v>
      </c>
      <c r="C16" s="296"/>
      <c r="D16" s="334" t="s">
        <v>442</v>
      </c>
      <c r="E16" s="197"/>
      <c r="F16" s="196"/>
    </row>
    <row r="17" spans="1:6" ht="12.75">
      <c r="A17" s="332"/>
      <c r="B17" s="110"/>
      <c r="C17" s="335" t="s">
        <v>18</v>
      </c>
      <c r="D17" s="336">
        <v>3</v>
      </c>
      <c r="E17" s="197"/>
      <c r="F17" s="196">
        <f>D17*E17</f>
        <v>0</v>
      </c>
    </row>
    <row r="18" spans="1:6" ht="12.75">
      <c r="A18" s="332"/>
      <c r="B18" s="110"/>
      <c r="C18" s="335"/>
      <c r="D18" s="336"/>
      <c r="E18" s="197"/>
      <c r="F18" s="196"/>
    </row>
    <row r="19" spans="1:6" ht="31.5" customHeight="1">
      <c r="A19" s="171" t="s">
        <v>37</v>
      </c>
      <c r="B19" s="90" t="s">
        <v>445</v>
      </c>
      <c r="C19" s="335"/>
      <c r="D19" s="336"/>
      <c r="E19" s="197"/>
      <c r="F19" s="196"/>
    </row>
    <row r="20" spans="1:6" ht="12.75">
      <c r="A20" s="332"/>
      <c r="B20" s="110"/>
      <c r="C20" s="335" t="s">
        <v>443</v>
      </c>
      <c r="D20" s="336">
        <v>1</v>
      </c>
      <c r="E20" s="197"/>
      <c r="F20" s="196">
        <f>D20*E20</f>
        <v>0</v>
      </c>
    </row>
    <row r="21" spans="1:6" ht="12.75">
      <c r="A21" s="332"/>
      <c r="B21" s="90"/>
      <c r="C21" s="296"/>
      <c r="D21" s="274"/>
      <c r="E21" s="197"/>
      <c r="F21" s="196"/>
    </row>
    <row r="22" spans="1:6" ht="63.75" customHeight="1">
      <c r="A22" s="171" t="s">
        <v>38</v>
      </c>
      <c r="B22" s="90" t="s">
        <v>446</v>
      </c>
      <c r="C22" s="296"/>
      <c r="D22" s="337"/>
      <c r="E22" s="197"/>
      <c r="F22" s="196"/>
    </row>
    <row r="23" spans="1:6" ht="12.75">
      <c r="A23" s="332"/>
      <c r="B23" s="28" t="s">
        <v>447</v>
      </c>
      <c r="C23" s="296" t="s">
        <v>219</v>
      </c>
      <c r="D23" s="337">
        <v>6</v>
      </c>
      <c r="E23" s="197"/>
      <c r="F23" s="196">
        <f>D23*E23</f>
        <v>0</v>
      </c>
    </row>
    <row r="24" spans="1:6" ht="12.75">
      <c r="A24" s="332"/>
      <c r="B24" s="28" t="s">
        <v>448</v>
      </c>
      <c r="C24" s="296" t="s">
        <v>219</v>
      </c>
      <c r="D24" s="337">
        <v>3</v>
      </c>
      <c r="E24" s="197"/>
      <c r="F24" s="196">
        <f>D24*E24</f>
        <v>0</v>
      </c>
    </row>
    <row r="25" spans="1:6" ht="12.75">
      <c r="A25" s="332"/>
      <c r="B25" s="28"/>
      <c r="C25" s="296"/>
      <c r="D25" s="337"/>
      <c r="E25" s="197"/>
      <c r="F25" s="196"/>
    </row>
    <row r="26" spans="1:6" ht="45" customHeight="1">
      <c r="A26" s="171" t="s">
        <v>449</v>
      </c>
      <c r="B26" s="21" t="s">
        <v>450</v>
      </c>
      <c r="C26" s="296"/>
      <c r="D26" s="274"/>
      <c r="E26" s="197"/>
      <c r="F26" s="196"/>
    </row>
    <row r="27" spans="1:6" ht="12.75">
      <c r="A27" s="332"/>
      <c r="B27" s="21" t="s">
        <v>451</v>
      </c>
      <c r="C27" s="296" t="s">
        <v>443</v>
      </c>
      <c r="D27" s="274">
        <v>2</v>
      </c>
      <c r="E27" s="197"/>
      <c r="F27" s="196">
        <f>D27*E27</f>
        <v>0</v>
      </c>
    </row>
    <row r="28" spans="1:6" ht="12.75">
      <c r="A28" s="332"/>
      <c r="B28" s="28" t="s">
        <v>452</v>
      </c>
      <c r="C28" s="296" t="s">
        <v>18</v>
      </c>
      <c r="D28" s="274">
        <v>1</v>
      </c>
      <c r="E28" s="197"/>
      <c r="F28" s="196">
        <f>D28*E28</f>
        <v>0</v>
      </c>
    </row>
    <row r="29" spans="1:6" ht="12.75">
      <c r="A29" s="332"/>
      <c r="B29" s="28"/>
      <c r="C29" s="296"/>
      <c r="D29" s="274"/>
      <c r="E29" s="197"/>
      <c r="F29" s="196"/>
    </row>
    <row r="30" spans="1:6" ht="30" customHeight="1">
      <c r="A30" s="171" t="s">
        <v>453</v>
      </c>
      <c r="B30" s="90" t="s">
        <v>454</v>
      </c>
      <c r="C30" s="296"/>
      <c r="D30" s="97"/>
      <c r="E30" s="197"/>
      <c r="F30" s="196"/>
    </row>
    <row r="31" spans="1:6" ht="12.75">
      <c r="A31" s="295"/>
      <c r="B31" s="110"/>
      <c r="C31" s="296" t="s">
        <v>443</v>
      </c>
      <c r="D31" s="337">
        <v>1</v>
      </c>
      <c r="E31" s="197"/>
      <c r="F31" s="196">
        <f>D31*E31</f>
        <v>0</v>
      </c>
    </row>
    <row r="32" spans="1:6" ht="12.75">
      <c r="A32" s="295"/>
      <c r="B32" s="110"/>
      <c r="C32" s="296"/>
      <c r="D32" s="337"/>
      <c r="E32" s="197"/>
      <c r="F32" s="196"/>
    </row>
    <row r="33" spans="1:6" ht="15.75" customHeight="1">
      <c r="A33" s="171" t="s">
        <v>455</v>
      </c>
      <c r="B33" s="21" t="s">
        <v>456</v>
      </c>
      <c r="C33" s="338"/>
      <c r="D33" s="339"/>
      <c r="E33" s="197"/>
      <c r="F33" s="196"/>
    </row>
    <row r="34" spans="1:6" ht="12.75">
      <c r="A34" s="295"/>
      <c r="B34" s="28" t="s">
        <v>5</v>
      </c>
      <c r="C34" s="335" t="s">
        <v>443</v>
      </c>
      <c r="D34" s="339">
        <v>1</v>
      </c>
      <c r="E34" s="197"/>
      <c r="F34" s="196">
        <f>D34*E34</f>
        <v>0</v>
      </c>
    </row>
    <row r="35" spans="1:6" ht="12.75">
      <c r="A35" s="295"/>
      <c r="B35" s="28"/>
      <c r="C35" s="335"/>
      <c r="D35" s="339"/>
      <c r="E35" s="197"/>
      <c r="F35" s="196"/>
    </row>
    <row r="36" spans="1:6" ht="12.75">
      <c r="A36" s="295"/>
      <c r="B36" s="28"/>
      <c r="C36" s="335"/>
      <c r="D36" s="339"/>
      <c r="E36" s="197"/>
      <c r="F36" s="196"/>
    </row>
    <row r="37" spans="1:6" ht="38.25">
      <c r="A37" s="171" t="s">
        <v>457</v>
      </c>
      <c r="B37" s="90" t="s">
        <v>458</v>
      </c>
      <c r="C37" s="335"/>
      <c r="D37" s="339"/>
      <c r="E37" s="197"/>
      <c r="F37" s="196"/>
    </row>
    <row r="38" spans="1:6" ht="12.75">
      <c r="A38" s="171"/>
      <c r="B38" s="28"/>
      <c r="C38" s="335" t="s">
        <v>443</v>
      </c>
      <c r="D38" s="339">
        <v>1</v>
      </c>
      <c r="E38" s="197"/>
      <c r="F38" s="196">
        <f>D38*E38</f>
        <v>0</v>
      </c>
    </row>
    <row r="39" spans="1:6" ht="15">
      <c r="A39" s="340"/>
      <c r="B39" s="341"/>
      <c r="C39" s="342"/>
      <c r="D39" s="343"/>
      <c r="E39" s="344"/>
      <c r="F39" s="345"/>
    </row>
    <row r="40" spans="1:6" ht="15">
      <c r="A40" s="346" t="s">
        <v>459</v>
      </c>
      <c r="B40" s="347"/>
      <c r="C40" s="348"/>
      <c r="D40" s="349"/>
      <c r="E40" s="350"/>
      <c r="F40" s="351">
        <f>SUM(F14:F39)</f>
        <v>0</v>
      </c>
    </row>
    <row r="41" spans="1:6" ht="15">
      <c r="A41" s="352"/>
      <c r="B41" s="353"/>
      <c r="C41" s="354"/>
      <c r="D41" s="355"/>
      <c r="E41" s="356"/>
      <c r="F41" s="345"/>
    </row>
    <row r="42" spans="1:6" ht="15">
      <c r="A42" s="326" t="s">
        <v>460</v>
      </c>
      <c r="B42" s="327"/>
      <c r="C42" s="328"/>
      <c r="D42" s="329"/>
      <c r="E42" s="357"/>
      <c r="F42" s="358"/>
    </row>
    <row r="43" spans="1:6" ht="12.75">
      <c r="A43" s="295"/>
      <c r="B43" s="90"/>
      <c r="C43" s="296"/>
      <c r="D43" s="274"/>
      <c r="E43" s="197"/>
      <c r="F43" s="196"/>
    </row>
    <row r="44" spans="1:6" ht="102">
      <c r="A44" s="171" t="s">
        <v>30</v>
      </c>
      <c r="B44" s="21" t="s">
        <v>511</v>
      </c>
      <c r="C44" s="335"/>
      <c r="D44" s="334" t="s">
        <v>442</v>
      </c>
      <c r="E44" s="197"/>
      <c r="F44" s="196"/>
    </row>
    <row r="45" spans="1:6" ht="12.75">
      <c r="A45" s="171"/>
      <c r="B45" s="21"/>
      <c r="C45" s="335" t="s">
        <v>443</v>
      </c>
      <c r="D45" s="336">
        <v>4</v>
      </c>
      <c r="E45" s="197"/>
      <c r="F45" s="196">
        <f>D45*E45</f>
        <v>0</v>
      </c>
    </row>
    <row r="46" spans="1:6" ht="12.75">
      <c r="A46" s="171"/>
      <c r="B46" s="90"/>
      <c r="C46" s="359"/>
      <c r="D46" s="274"/>
      <c r="E46" s="197"/>
      <c r="F46" s="196"/>
    </row>
    <row r="47" spans="1:6" ht="93.75" customHeight="1">
      <c r="A47" s="171" t="s">
        <v>29</v>
      </c>
      <c r="B47" s="90" t="s">
        <v>512</v>
      </c>
      <c r="C47" s="359"/>
      <c r="D47" s="274"/>
      <c r="E47" s="197"/>
      <c r="F47" s="196"/>
    </row>
    <row r="48" spans="1:6" ht="12.75">
      <c r="A48" s="171"/>
      <c r="B48" s="90"/>
      <c r="C48" s="359" t="s">
        <v>443</v>
      </c>
      <c r="D48" s="274">
        <v>3</v>
      </c>
      <c r="E48" s="197"/>
      <c r="F48" s="196">
        <f>D48*E48</f>
        <v>0</v>
      </c>
    </row>
    <row r="49" spans="1:6" ht="12.75">
      <c r="A49" s="171"/>
      <c r="B49" s="90"/>
      <c r="C49" s="359"/>
      <c r="D49" s="274"/>
      <c r="E49" s="197"/>
      <c r="F49" s="196"/>
    </row>
    <row r="50" spans="1:6" ht="123" customHeight="1">
      <c r="A50" s="171" t="s">
        <v>31</v>
      </c>
      <c r="B50" s="360" t="s">
        <v>513</v>
      </c>
      <c r="C50" s="296"/>
      <c r="D50" s="274"/>
      <c r="E50" s="247"/>
      <c r="F50" s="196"/>
    </row>
    <row r="51" spans="1:6" ht="12.75">
      <c r="A51" s="171"/>
      <c r="B51" s="360"/>
      <c r="C51" s="296" t="s">
        <v>443</v>
      </c>
      <c r="D51" s="274">
        <v>1</v>
      </c>
      <c r="E51" s="247"/>
      <c r="F51" s="196">
        <f>D51*E51</f>
        <v>0</v>
      </c>
    </row>
    <row r="52" spans="1:6" ht="12.75">
      <c r="A52" s="171"/>
      <c r="B52" s="360"/>
      <c r="C52" s="296"/>
      <c r="D52" s="274"/>
      <c r="E52" s="247"/>
      <c r="F52" s="196"/>
    </row>
    <row r="53" spans="1:6" ht="15">
      <c r="A53" s="340"/>
      <c r="B53" s="353"/>
      <c r="C53" s="354"/>
      <c r="D53" s="355"/>
      <c r="E53" s="361"/>
      <c r="F53" s="345"/>
    </row>
    <row r="54" spans="1:6" ht="15">
      <c r="A54" s="346" t="s">
        <v>461</v>
      </c>
      <c r="B54" s="347"/>
      <c r="C54" s="348"/>
      <c r="D54" s="349"/>
      <c r="E54" s="350"/>
      <c r="F54" s="362">
        <f>SUM(F45:F53)</f>
        <v>0</v>
      </c>
    </row>
    <row r="55" spans="1:6" ht="15">
      <c r="A55" s="352"/>
      <c r="B55" s="353"/>
      <c r="C55" s="354"/>
      <c r="D55" s="355"/>
      <c r="E55" s="361"/>
      <c r="F55" s="345"/>
    </row>
    <row r="56" spans="1:6" ht="15">
      <c r="A56" s="326" t="s">
        <v>462</v>
      </c>
      <c r="B56" s="327"/>
      <c r="C56" s="328"/>
      <c r="D56" s="363"/>
      <c r="E56" s="357"/>
      <c r="F56" s="331"/>
    </row>
    <row r="57" spans="1:6" ht="12.75">
      <c r="A57" s="295"/>
      <c r="B57" s="225"/>
      <c r="C57" s="296"/>
      <c r="D57" s="297"/>
      <c r="E57" s="247"/>
      <c r="F57" s="196"/>
    </row>
    <row r="58" spans="1:6" ht="190.5" customHeight="1">
      <c r="A58" s="295" t="s">
        <v>33</v>
      </c>
      <c r="B58" s="364" t="s">
        <v>518</v>
      </c>
      <c r="C58" s="97"/>
      <c r="D58" s="334"/>
      <c r="E58" s="247"/>
      <c r="F58" s="196"/>
    </row>
    <row r="59" spans="1:6" ht="12.75">
      <c r="A59" s="295"/>
      <c r="B59" s="110" t="s">
        <v>463</v>
      </c>
      <c r="C59" s="97"/>
      <c r="D59" s="334"/>
      <c r="E59" s="247"/>
      <c r="F59" s="196"/>
    </row>
    <row r="60" spans="1:6" ht="14.25">
      <c r="A60" s="332"/>
      <c r="B60" s="366" t="s">
        <v>464</v>
      </c>
      <c r="C60" s="335"/>
      <c r="D60" s="334"/>
      <c r="E60" s="247"/>
      <c r="F60" s="196"/>
    </row>
    <row r="61" spans="1:6" ht="14.25">
      <c r="A61" s="332"/>
      <c r="B61" s="366" t="s">
        <v>465</v>
      </c>
      <c r="C61" s="335"/>
      <c r="D61" s="334"/>
      <c r="E61" s="247"/>
      <c r="F61" s="196"/>
    </row>
    <row r="62" spans="1:6" ht="14.25">
      <c r="A62" s="332"/>
      <c r="B62" s="366" t="s">
        <v>466</v>
      </c>
      <c r="C62" s="97"/>
      <c r="D62" s="334"/>
      <c r="E62" s="247"/>
      <c r="F62" s="196"/>
    </row>
    <row r="63" spans="1:6" ht="14.25">
      <c r="A63" s="332"/>
      <c r="B63" s="366" t="s">
        <v>467</v>
      </c>
      <c r="C63" s="335"/>
      <c r="D63" s="334"/>
      <c r="E63" s="247"/>
      <c r="F63" s="196"/>
    </row>
    <row r="64" spans="1:6" ht="12.75">
      <c r="A64" s="332"/>
      <c r="B64" s="366" t="s">
        <v>468</v>
      </c>
      <c r="C64" s="335"/>
      <c r="D64" s="334"/>
      <c r="E64" s="247"/>
      <c r="F64" s="196"/>
    </row>
    <row r="65" spans="1:6" ht="12.75">
      <c r="A65" s="332"/>
      <c r="B65" s="366" t="s">
        <v>469</v>
      </c>
      <c r="C65" s="335"/>
      <c r="D65" s="334"/>
      <c r="E65" s="247"/>
      <c r="F65" s="196"/>
    </row>
    <row r="66" spans="1:6" ht="14.25">
      <c r="A66" s="332"/>
      <c r="B66" s="366" t="s">
        <v>470</v>
      </c>
      <c r="C66" s="335"/>
      <c r="D66" s="334"/>
      <c r="E66" s="247"/>
      <c r="F66" s="196"/>
    </row>
    <row r="67" spans="1:6" ht="14.25">
      <c r="A67" s="332"/>
      <c r="B67" s="366" t="s">
        <v>471</v>
      </c>
      <c r="C67" s="335"/>
      <c r="D67" s="334"/>
      <c r="E67" s="247"/>
      <c r="F67" s="196"/>
    </row>
    <row r="68" spans="1:6" ht="12.75">
      <c r="A68" s="332"/>
      <c r="B68" s="366" t="s">
        <v>472</v>
      </c>
      <c r="C68" s="335"/>
      <c r="D68" s="334"/>
      <c r="E68" s="247"/>
      <c r="F68" s="196"/>
    </row>
    <row r="69" spans="1:6" ht="12.75">
      <c r="A69" s="332"/>
      <c r="B69" s="366" t="s">
        <v>473</v>
      </c>
      <c r="C69" s="335"/>
      <c r="D69" s="334"/>
      <c r="E69" s="247"/>
      <c r="F69" s="196"/>
    </row>
    <row r="70" spans="1:6" ht="14.25">
      <c r="A70" s="332"/>
      <c r="B70" s="366" t="s">
        <v>474</v>
      </c>
      <c r="C70" s="335"/>
      <c r="D70" s="334"/>
      <c r="E70" s="247"/>
      <c r="F70" s="196"/>
    </row>
    <row r="71" spans="1:6" ht="14.25">
      <c r="A71" s="332"/>
      <c r="B71" s="366" t="s">
        <v>475</v>
      </c>
      <c r="C71" s="335"/>
      <c r="D71" s="334"/>
      <c r="E71" s="247"/>
      <c r="F71" s="196"/>
    </row>
    <row r="72" spans="1:6" ht="12.75">
      <c r="A72" s="332"/>
      <c r="B72" s="366"/>
      <c r="C72" s="335"/>
      <c r="D72" s="334"/>
      <c r="E72" s="247"/>
      <c r="F72" s="196"/>
    </row>
    <row r="73" spans="1:6" ht="12.75">
      <c r="A73" s="332"/>
      <c r="B73" s="367"/>
      <c r="C73" s="335"/>
      <c r="D73" s="334"/>
      <c r="E73" s="247"/>
      <c r="F73" s="196"/>
    </row>
    <row r="74" spans="1:6" ht="12.75">
      <c r="A74" s="332" t="s">
        <v>244</v>
      </c>
      <c r="B74" s="365" t="s">
        <v>514</v>
      </c>
      <c r="C74" s="335"/>
      <c r="D74" s="334"/>
      <c r="E74" s="247"/>
      <c r="F74" s="196"/>
    </row>
    <row r="75" spans="1:6" ht="12.75">
      <c r="A75" s="332"/>
      <c r="B75" s="366" t="s">
        <v>476</v>
      </c>
      <c r="C75" s="335"/>
      <c r="D75" s="334"/>
      <c r="E75" s="247"/>
      <c r="F75" s="196"/>
    </row>
    <row r="76" spans="1:6" ht="12.75">
      <c r="A76" s="332"/>
      <c r="B76" s="366" t="s">
        <v>477</v>
      </c>
      <c r="C76" s="335"/>
      <c r="D76" s="334"/>
      <c r="E76" s="247"/>
      <c r="F76" s="196"/>
    </row>
    <row r="77" spans="1:6" ht="12.75">
      <c r="A77" s="332"/>
      <c r="B77" s="366" t="s">
        <v>478</v>
      </c>
      <c r="C77" s="335"/>
      <c r="D77" s="334"/>
      <c r="E77" s="247"/>
      <c r="F77" s="196"/>
    </row>
    <row r="78" spans="1:6" ht="12.75">
      <c r="A78" s="332"/>
      <c r="B78" s="366" t="s">
        <v>516</v>
      </c>
      <c r="C78" s="335"/>
      <c r="D78" s="334"/>
      <c r="E78" s="247"/>
      <c r="F78" s="196"/>
    </row>
    <row r="79" spans="1:6" ht="12.75">
      <c r="A79" s="332"/>
      <c r="B79" s="366" t="s">
        <v>479</v>
      </c>
      <c r="C79" s="335"/>
      <c r="D79" s="334"/>
      <c r="E79" s="247"/>
      <c r="F79" s="196"/>
    </row>
    <row r="80" spans="1:6" ht="12.75">
      <c r="A80" s="332"/>
      <c r="B80" s="366"/>
      <c r="C80" s="335"/>
      <c r="D80" s="334"/>
      <c r="E80" s="247"/>
      <c r="F80" s="196"/>
    </row>
    <row r="81" spans="1:6" ht="12.75">
      <c r="A81" s="332"/>
      <c r="B81" s="367"/>
      <c r="C81" s="335"/>
      <c r="D81" s="334"/>
      <c r="E81" s="247"/>
      <c r="F81" s="196"/>
    </row>
    <row r="82" spans="1:6" ht="12.75">
      <c r="A82" s="332" t="s">
        <v>247</v>
      </c>
      <c r="B82" s="365" t="s">
        <v>515</v>
      </c>
      <c r="C82" s="335"/>
      <c r="D82" s="334"/>
      <c r="E82" s="247"/>
      <c r="F82" s="196"/>
    </row>
    <row r="83" spans="1:6" ht="15">
      <c r="A83" s="295"/>
      <c r="B83" s="366" t="s">
        <v>480</v>
      </c>
      <c r="C83" s="335"/>
      <c r="D83" s="334"/>
      <c r="E83" s="247"/>
      <c r="F83" s="196"/>
    </row>
    <row r="84" spans="1:6" ht="12.75">
      <c r="A84" s="295"/>
      <c r="B84" s="366" t="s">
        <v>481</v>
      </c>
      <c r="C84" s="335"/>
      <c r="D84" s="334"/>
      <c r="E84" s="247"/>
      <c r="F84" s="196"/>
    </row>
    <row r="85" spans="1:6" ht="12.75">
      <c r="A85" s="295"/>
      <c r="B85" s="366" t="s">
        <v>517</v>
      </c>
      <c r="C85" s="335"/>
      <c r="D85" s="334"/>
      <c r="E85" s="247"/>
      <c r="F85" s="196"/>
    </row>
    <row r="86" spans="1:6" ht="12.75">
      <c r="A86" s="295"/>
      <c r="B86" s="366" t="s">
        <v>478</v>
      </c>
      <c r="C86" s="335"/>
      <c r="D86" s="334"/>
      <c r="E86" s="247"/>
      <c r="F86" s="196"/>
    </row>
    <row r="87" spans="1:6" ht="12.75">
      <c r="A87" s="295"/>
      <c r="B87" s="366" t="s">
        <v>482</v>
      </c>
      <c r="C87" s="335"/>
      <c r="D87" s="334"/>
      <c r="E87" s="247"/>
      <c r="F87" s="196"/>
    </row>
    <row r="88" spans="1:6" ht="12.75">
      <c r="A88" s="295"/>
      <c r="B88" s="366" t="s">
        <v>483</v>
      </c>
      <c r="C88" s="335"/>
      <c r="D88" s="334"/>
      <c r="E88" s="247"/>
      <c r="F88" s="196"/>
    </row>
    <row r="89" spans="1:6" ht="12.75">
      <c r="A89" s="295"/>
      <c r="B89" s="366"/>
      <c r="C89" s="335"/>
      <c r="D89" s="334"/>
      <c r="E89" s="247"/>
      <c r="F89" s="196"/>
    </row>
    <row r="90" spans="1:6" ht="12.75">
      <c r="A90" s="295"/>
      <c r="B90" s="366" t="s">
        <v>484</v>
      </c>
      <c r="C90" s="335"/>
      <c r="D90" s="334"/>
      <c r="E90" s="247"/>
      <c r="F90" s="196"/>
    </row>
    <row r="91" spans="1:6" ht="12.75">
      <c r="A91" s="295"/>
      <c r="B91" s="366" t="s">
        <v>485</v>
      </c>
      <c r="C91" s="295"/>
      <c r="D91" s="334"/>
      <c r="E91" s="247"/>
      <c r="F91" s="196"/>
    </row>
    <row r="92" spans="1:6" ht="12.75">
      <c r="A92" s="295"/>
      <c r="B92" s="366" t="s">
        <v>486</v>
      </c>
      <c r="C92" s="335"/>
      <c r="D92" s="334"/>
      <c r="E92" s="247"/>
      <c r="F92" s="196"/>
    </row>
    <row r="93" spans="1:6" ht="12.75">
      <c r="A93" s="295"/>
      <c r="B93" s="366" t="s">
        <v>487</v>
      </c>
      <c r="C93" s="335"/>
      <c r="D93" s="334"/>
      <c r="E93" s="247"/>
      <c r="F93" s="196"/>
    </row>
    <row r="94" spans="1:6" ht="12.75">
      <c r="A94" s="295"/>
      <c r="B94" s="366" t="s">
        <v>488</v>
      </c>
      <c r="C94" s="335"/>
      <c r="D94" s="334"/>
      <c r="E94" s="247"/>
      <c r="F94" s="196"/>
    </row>
    <row r="95" spans="1:6" ht="12.75">
      <c r="A95" s="295"/>
      <c r="B95" s="366"/>
      <c r="C95" s="335"/>
      <c r="D95" s="334"/>
      <c r="E95" s="247"/>
      <c r="F95" s="196"/>
    </row>
    <row r="96" spans="1:6" ht="12.75">
      <c r="A96" s="295"/>
      <c r="B96" s="367"/>
      <c r="C96" s="335" t="s">
        <v>443</v>
      </c>
      <c r="D96" s="334">
        <v>1</v>
      </c>
      <c r="E96" s="247"/>
      <c r="F96" s="196">
        <f>D96*E96</f>
        <v>0</v>
      </c>
    </row>
    <row r="97" spans="1:6" ht="12.75">
      <c r="A97" s="295"/>
      <c r="B97" s="367"/>
      <c r="C97" s="335"/>
      <c r="D97" s="334"/>
      <c r="E97" s="247"/>
      <c r="F97" s="196"/>
    </row>
    <row r="98" spans="1:6" ht="77.25" customHeight="1">
      <c r="A98" s="295" t="s">
        <v>34</v>
      </c>
      <c r="B98" s="90" t="s">
        <v>519</v>
      </c>
      <c r="C98" s="97"/>
      <c r="D98" s="334" t="s">
        <v>442</v>
      </c>
      <c r="E98" s="247"/>
      <c r="F98" s="196"/>
    </row>
    <row r="99" spans="1:6" ht="12.75">
      <c r="A99" s="295"/>
      <c r="B99" s="90" t="s">
        <v>489</v>
      </c>
      <c r="C99" s="335"/>
      <c r="D99" s="334"/>
      <c r="E99" s="247"/>
      <c r="F99" s="196"/>
    </row>
    <row r="100" spans="1:6" ht="12.75">
      <c r="A100" s="295"/>
      <c r="B100" s="28" t="s">
        <v>490</v>
      </c>
      <c r="C100" s="368" t="s">
        <v>219</v>
      </c>
      <c r="D100" s="369">
        <v>15</v>
      </c>
      <c r="E100" s="247"/>
      <c r="F100" s="196">
        <f>D100*E100</f>
        <v>0</v>
      </c>
    </row>
    <row r="101" spans="1:6" ht="12.75">
      <c r="A101" s="295"/>
      <c r="B101" s="21" t="s">
        <v>491</v>
      </c>
      <c r="C101" s="368" t="s">
        <v>219</v>
      </c>
      <c r="D101" s="369">
        <v>15</v>
      </c>
      <c r="E101" s="247"/>
      <c r="F101" s="196">
        <f>D101*E101</f>
        <v>0</v>
      </c>
    </row>
    <row r="102" spans="1:6" ht="12.75">
      <c r="A102" s="295"/>
      <c r="B102" s="21"/>
      <c r="C102" s="368"/>
      <c r="D102" s="369"/>
      <c r="E102" s="197"/>
      <c r="F102" s="196"/>
    </row>
    <row r="103" spans="1:6" ht="62.25" customHeight="1">
      <c r="A103" s="295" t="s">
        <v>35</v>
      </c>
      <c r="B103" s="21" t="s">
        <v>492</v>
      </c>
      <c r="C103" s="97"/>
      <c r="D103" s="334" t="s">
        <v>442</v>
      </c>
      <c r="E103" s="197"/>
      <c r="F103" s="196"/>
    </row>
    <row r="104" spans="1:6" ht="12.75">
      <c r="A104" s="295"/>
      <c r="B104" s="110"/>
      <c r="C104" s="335" t="s">
        <v>443</v>
      </c>
      <c r="D104" s="334">
        <v>1</v>
      </c>
      <c r="E104" s="197"/>
      <c r="F104" s="196">
        <f>D104*E104</f>
        <v>0</v>
      </c>
    </row>
    <row r="105" spans="1:6" ht="12.75">
      <c r="A105" s="295"/>
      <c r="B105" s="90"/>
      <c r="C105" s="335"/>
      <c r="D105" s="334" t="s">
        <v>442</v>
      </c>
      <c r="E105" s="197"/>
      <c r="F105" s="196"/>
    </row>
    <row r="106" spans="1:6" ht="71.25" customHeight="1">
      <c r="A106" s="295" t="s">
        <v>52</v>
      </c>
      <c r="B106" s="90" t="s">
        <v>493</v>
      </c>
      <c r="C106" s="97"/>
      <c r="D106" s="334" t="s">
        <v>442</v>
      </c>
      <c r="E106" s="197"/>
      <c r="F106" s="196"/>
    </row>
    <row r="107" spans="1:6" ht="12.75">
      <c r="A107" s="295"/>
      <c r="B107" s="90"/>
      <c r="C107" s="335" t="s">
        <v>443</v>
      </c>
      <c r="D107" s="334">
        <v>1</v>
      </c>
      <c r="E107" s="197"/>
      <c r="F107" s="196">
        <f>D107*E107</f>
        <v>0</v>
      </c>
    </row>
    <row r="108" spans="1:6" ht="12.75">
      <c r="A108" s="295"/>
      <c r="B108" s="90"/>
      <c r="C108" s="296"/>
      <c r="D108" s="297"/>
      <c r="E108" s="197"/>
      <c r="F108" s="196"/>
    </row>
    <row r="109" spans="1:6" ht="38.25">
      <c r="A109" s="295" t="s">
        <v>74</v>
      </c>
      <c r="B109" s="90" t="s">
        <v>494</v>
      </c>
      <c r="C109" s="97"/>
      <c r="D109" s="334" t="s">
        <v>442</v>
      </c>
      <c r="E109" s="197"/>
      <c r="F109" s="196"/>
    </row>
    <row r="110" spans="1:6" ht="12.75">
      <c r="A110" s="295"/>
      <c r="B110" s="110"/>
      <c r="C110" s="335" t="s">
        <v>219</v>
      </c>
      <c r="D110" s="334">
        <v>25</v>
      </c>
      <c r="E110" s="197"/>
      <c r="F110" s="196">
        <f>D110*E110</f>
        <v>0</v>
      </c>
    </row>
    <row r="111" spans="1:6" ht="12.75">
      <c r="A111" s="295"/>
      <c r="B111" s="90"/>
      <c r="C111" s="335"/>
      <c r="D111" s="334" t="s">
        <v>442</v>
      </c>
      <c r="E111" s="197"/>
      <c r="F111" s="196"/>
    </row>
    <row r="112" spans="1:6" ht="76.5">
      <c r="A112" s="295" t="s">
        <v>72</v>
      </c>
      <c r="B112" s="90" t="s">
        <v>520</v>
      </c>
      <c r="C112" s="335"/>
      <c r="D112" s="334" t="s">
        <v>442</v>
      </c>
      <c r="E112" s="197"/>
      <c r="F112" s="196"/>
    </row>
    <row r="113" spans="1:6" ht="15.75">
      <c r="A113" s="295"/>
      <c r="B113" s="110"/>
      <c r="C113" s="335" t="s">
        <v>18</v>
      </c>
      <c r="D113" s="334">
        <v>1</v>
      </c>
      <c r="E113" s="370"/>
      <c r="F113" s="196">
        <f>D113*E113</f>
        <v>0</v>
      </c>
    </row>
    <row r="114" spans="1:6" ht="15.75">
      <c r="A114" s="295"/>
      <c r="B114" s="110"/>
      <c r="C114" s="335"/>
      <c r="D114" s="334"/>
      <c r="E114" s="370"/>
      <c r="F114" s="196"/>
    </row>
    <row r="115" spans="1:6" ht="60.75" customHeight="1">
      <c r="A115" s="295" t="s">
        <v>495</v>
      </c>
      <c r="B115" s="90" t="s">
        <v>496</v>
      </c>
      <c r="C115" s="335"/>
      <c r="D115" s="334" t="s">
        <v>442</v>
      </c>
      <c r="E115" s="197"/>
      <c r="F115" s="196"/>
    </row>
    <row r="116" spans="1:6" ht="12.75">
      <c r="A116" s="295"/>
      <c r="B116" s="110"/>
      <c r="C116" s="335" t="s">
        <v>219</v>
      </c>
      <c r="D116" s="334">
        <v>15</v>
      </c>
      <c r="E116" s="197"/>
      <c r="F116" s="196">
        <f>D116*E116</f>
        <v>0</v>
      </c>
    </row>
    <row r="117" spans="1:6" ht="12.75">
      <c r="A117" s="295"/>
      <c r="B117" s="110"/>
      <c r="C117" s="335"/>
      <c r="D117" s="334"/>
      <c r="E117" s="197"/>
      <c r="F117" s="196"/>
    </row>
    <row r="118" spans="1:6" ht="35.25" customHeight="1">
      <c r="A118" s="295" t="s">
        <v>497</v>
      </c>
      <c r="B118" s="90" t="s">
        <v>498</v>
      </c>
      <c r="C118" s="335"/>
      <c r="D118" s="334"/>
      <c r="E118" s="197"/>
      <c r="F118" s="196"/>
    </row>
    <row r="119" spans="1:6" ht="12.75">
      <c r="A119" s="295"/>
      <c r="B119" s="110"/>
      <c r="C119" s="335" t="s">
        <v>443</v>
      </c>
      <c r="D119" s="334">
        <v>1</v>
      </c>
      <c r="E119" s="197"/>
      <c r="F119" s="196">
        <f>D119*E119</f>
        <v>0</v>
      </c>
    </row>
    <row r="120" spans="1:6" ht="12.75">
      <c r="A120" s="295"/>
      <c r="B120" s="110"/>
      <c r="C120" s="335"/>
      <c r="D120" s="334"/>
      <c r="E120" s="197"/>
      <c r="F120" s="196"/>
    </row>
    <row r="121" spans="1:6" ht="60" customHeight="1">
      <c r="A121" s="295" t="s">
        <v>499</v>
      </c>
      <c r="B121" s="90" t="s">
        <v>500</v>
      </c>
      <c r="C121" s="335"/>
      <c r="D121" s="334"/>
      <c r="E121" s="197"/>
      <c r="F121" s="196"/>
    </row>
    <row r="122" spans="1:6" ht="12.75">
      <c r="A122" s="295"/>
      <c r="B122" s="110"/>
      <c r="C122" s="335" t="s">
        <v>443</v>
      </c>
      <c r="D122" s="334">
        <v>1</v>
      </c>
      <c r="E122" s="197"/>
      <c r="F122" s="196">
        <f>D122*E122</f>
        <v>0</v>
      </c>
    </row>
    <row r="123" spans="1:6" ht="12.75">
      <c r="A123" s="295"/>
      <c r="B123" s="110"/>
      <c r="C123" s="335"/>
      <c r="D123" s="334"/>
      <c r="E123" s="197"/>
      <c r="F123" s="196"/>
    </row>
    <row r="124" spans="1:6" ht="55.5" customHeight="1">
      <c r="A124" s="295" t="s">
        <v>501</v>
      </c>
      <c r="B124" s="90" t="s">
        <v>502</v>
      </c>
      <c r="C124" s="97"/>
      <c r="D124" s="334" t="s">
        <v>442</v>
      </c>
      <c r="E124" s="197"/>
      <c r="F124" s="196"/>
    </row>
    <row r="125" spans="1:6" ht="12.75">
      <c r="A125" s="295"/>
      <c r="B125" s="90"/>
      <c r="C125" s="335" t="s">
        <v>443</v>
      </c>
      <c r="D125" s="334">
        <v>1</v>
      </c>
      <c r="E125" s="197"/>
      <c r="F125" s="196">
        <f>D125*E125</f>
        <v>0</v>
      </c>
    </row>
    <row r="126" spans="1:6" ht="12.75">
      <c r="A126" s="295"/>
      <c r="B126" s="90"/>
      <c r="C126" s="335"/>
      <c r="D126" s="334" t="s">
        <v>442</v>
      </c>
      <c r="E126" s="247"/>
      <c r="F126" s="196"/>
    </row>
    <row r="127" spans="1:6" ht="44.25" customHeight="1">
      <c r="A127" s="295" t="s">
        <v>503</v>
      </c>
      <c r="B127" s="21" t="s">
        <v>504</v>
      </c>
      <c r="C127" s="97"/>
      <c r="D127" s="334" t="s">
        <v>442</v>
      </c>
      <c r="E127" s="247"/>
      <c r="F127" s="371"/>
    </row>
    <row r="128" spans="1:6" ht="12.75">
      <c r="A128" s="295"/>
      <c r="B128" s="90"/>
      <c r="C128" s="335" t="s">
        <v>443</v>
      </c>
      <c r="D128" s="334">
        <v>1</v>
      </c>
      <c r="E128" s="247"/>
      <c r="F128" s="196">
        <f>D128*E128</f>
        <v>0</v>
      </c>
    </row>
    <row r="129" spans="1:6" ht="12.75">
      <c r="A129" s="295"/>
      <c r="B129" s="90"/>
      <c r="C129" s="335"/>
      <c r="D129" s="334" t="s">
        <v>442</v>
      </c>
      <c r="E129" s="247"/>
      <c r="F129" s="371"/>
    </row>
    <row r="130" spans="1:6" ht="57.75" customHeight="1">
      <c r="A130" s="295" t="s">
        <v>505</v>
      </c>
      <c r="B130" s="90" t="s">
        <v>506</v>
      </c>
      <c r="C130" s="335"/>
      <c r="D130" s="334"/>
      <c r="E130" s="247"/>
      <c r="F130" s="371"/>
    </row>
    <row r="131" spans="1:6" ht="12.75">
      <c r="A131" s="295"/>
      <c r="B131" s="90"/>
      <c r="C131" s="335" t="s">
        <v>443</v>
      </c>
      <c r="D131" s="334">
        <v>1</v>
      </c>
      <c r="E131" s="247"/>
      <c r="F131" s="196">
        <f>D131*E131</f>
        <v>0</v>
      </c>
    </row>
    <row r="132" spans="1:6" ht="12.75">
      <c r="A132" s="295"/>
      <c r="B132" s="21"/>
      <c r="C132" s="97"/>
      <c r="D132" s="334" t="s">
        <v>442</v>
      </c>
      <c r="E132" s="247"/>
      <c r="F132" s="196"/>
    </row>
    <row r="133" spans="1:6" ht="12.75">
      <c r="A133" s="332"/>
      <c r="B133" s="90"/>
      <c r="C133" s="359"/>
      <c r="D133" s="372"/>
      <c r="E133" s="197"/>
      <c r="F133" s="196"/>
    </row>
    <row r="134" spans="1:6" ht="12.75">
      <c r="A134" s="373" t="s">
        <v>507</v>
      </c>
      <c r="B134" s="374"/>
      <c r="C134" s="375"/>
      <c r="D134" s="376"/>
      <c r="E134" s="377"/>
      <c r="F134" s="378">
        <f>SUM(F96:F133)</f>
        <v>0</v>
      </c>
    </row>
    <row r="135" spans="1:6" ht="15.75">
      <c r="A135" s="332"/>
      <c r="B135" s="90"/>
      <c r="C135" s="296"/>
      <c r="D135" s="274"/>
      <c r="E135" s="247"/>
      <c r="F135" s="379"/>
    </row>
    <row r="136" spans="1:6" ht="12.75">
      <c r="A136" s="332"/>
      <c r="B136" s="90"/>
      <c r="C136" s="296"/>
      <c r="D136" s="274"/>
      <c r="E136" s="247"/>
      <c r="F136" s="196"/>
    </row>
    <row r="137" spans="1:6" ht="15.75">
      <c r="A137" s="380" t="s">
        <v>508</v>
      </c>
      <c r="B137" s="381"/>
      <c r="C137" s="381"/>
      <c r="D137" s="381"/>
      <c r="E137" s="382"/>
      <c r="F137" s="383"/>
    </row>
    <row r="138" spans="1:6" ht="12.75">
      <c r="A138" s="332"/>
      <c r="B138" s="90"/>
      <c r="C138" s="296"/>
      <c r="D138" s="274"/>
      <c r="E138" s="197"/>
      <c r="F138" s="196"/>
    </row>
    <row r="139" spans="1:6" ht="12.75">
      <c r="A139" s="332"/>
      <c r="B139" s="90"/>
      <c r="C139" s="296"/>
      <c r="D139" s="274"/>
      <c r="E139" s="197"/>
      <c r="F139" s="196"/>
    </row>
    <row r="140" spans="1:6" ht="12.75">
      <c r="A140" s="332"/>
      <c r="B140" s="90"/>
      <c r="C140" s="296"/>
      <c r="D140" s="274"/>
      <c r="E140" s="197"/>
      <c r="F140" s="196"/>
    </row>
    <row r="141" spans="1:6" ht="12.75">
      <c r="A141" s="332"/>
      <c r="B141" s="90"/>
      <c r="C141" s="296"/>
      <c r="D141" s="274"/>
      <c r="E141" s="197"/>
      <c r="F141" s="196"/>
    </row>
    <row r="142" spans="1:6" ht="12.75">
      <c r="A142" s="295"/>
      <c r="B142" s="90"/>
      <c r="C142" s="296"/>
      <c r="D142" s="297"/>
      <c r="E142" s="197"/>
      <c r="F142" s="196"/>
    </row>
    <row r="143" spans="1:6" ht="12.75">
      <c r="A143" s="295"/>
      <c r="B143" s="90"/>
      <c r="C143" s="296"/>
      <c r="D143" s="297"/>
      <c r="E143" s="197"/>
      <c r="F143" s="196"/>
    </row>
    <row r="144" spans="1:6" ht="12.75">
      <c r="A144" s="384" t="s">
        <v>440</v>
      </c>
      <c r="B144" s="385"/>
      <c r="C144" s="386"/>
      <c r="D144" s="387"/>
      <c r="E144" s="388" t="s">
        <v>25</v>
      </c>
      <c r="F144" s="388">
        <f>F40</f>
        <v>0</v>
      </c>
    </row>
    <row r="145" spans="1:6" ht="12.75">
      <c r="A145" s="295"/>
      <c r="B145" s="90"/>
      <c r="C145" s="296"/>
      <c r="D145" s="297"/>
      <c r="E145" s="197"/>
      <c r="F145" s="196"/>
    </row>
    <row r="146" spans="1:6" ht="12.75">
      <c r="A146" s="384" t="s">
        <v>509</v>
      </c>
      <c r="B146" s="385"/>
      <c r="C146" s="386"/>
      <c r="D146" s="387"/>
      <c r="E146" s="388" t="s">
        <v>25</v>
      </c>
      <c r="F146" s="388">
        <f>F54</f>
        <v>0</v>
      </c>
    </row>
    <row r="147" spans="1:6" ht="12.75">
      <c r="A147" s="295"/>
      <c r="B147" s="90"/>
      <c r="C147" s="296"/>
      <c r="D147" s="297"/>
      <c r="E147" s="197"/>
      <c r="F147" s="196"/>
    </row>
    <row r="148" spans="1:6" ht="12.75">
      <c r="A148" s="384" t="s">
        <v>462</v>
      </c>
      <c r="B148" s="385"/>
      <c r="C148" s="386"/>
      <c r="D148" s="387"/>
      <c r="E148" s="388" t="s">
        <v>25</v>
      </c>
      <c r="F148" s="388">
        <f>F134</f>
        <v>0</v>
      </c>
    </row>
    <row r="149" spans="1:6" ht="12.75">
      <c r="A149" s="295"/>
      <c r="B149" s="90"/>
      <c r="C149" s="296"/>
      <c r="D149" s="297"/>
      <c r="E149" s="197"/>
      <c r="F149" s="196"/>
    </row>
    <row r="150" spans="1:6" ht="12.75">
      <c r="A150" s="295"/>
      <c r="B150" s="90"/>
      <c r="C150" s="296"/>
      <c r="D150" s="297"/>
      <c r="E150" s="197"/>
      <c r="F150" s="196"/>
    </row>
    <row r="151" spans="1:6" ht="12.75">
      <c r="A151" s="171"/>
      <c r="B151" s="90"/>
      <c r="C151" s="296"/>
      <c r="D151" s="297"/>
      <c r="E151" s="247"/>
      <c r="F151" s="196"/>
    </row>
    <row r="152" spans="1:6" ht="13.5" thickBot="1">
      <c r="A152" s="389"/>
      <c r="B152" s="390"/>
      <c r="C152" s="391"/>
      <c r="D152" s="392"/>
      <c r="E152" s="393" t="s">
        <v>365</v>
      </c>
      <c r="F152" s="394">
        <f>SUM(F144:F151)</f>
        <v>0</v>
      </c>
    </row>
    <row r="153" spans="1:6" ht="13.5" thickTop="1">
      <c r="A153" s="295"/>
      <c r="B153" s="398"/>
      <c r="C153" s="296"/>
      <c r="D153" s="297"/>
      <c r="E153" s="197"/>
      <c r="F153" s="196"/>
    </row>
    <row r="154" spans="1:6" ht="12.75">
      <c r="A154" s="332"/>
      <c r="B154" s="222"/>
      <c r="C154" s="296"/>
      <c r="D154" s="297"/>
      <c r="E154" s="197"/>
      <c r="F154" s="196"/>
    </row>
    <row r="155" spans="1:6" ht="12.75">
      <c r="A155" s="395"/>
      <c r="B155" s="110"/>
      <c r="C155" s="296"/>
      <c r="D155" s="297"/>
      <c r="E155" s="197"/>
      <c r="F155" s="196"/>
    </row>
    <row r="156" spans="1:6" ht="12.75">
      <c r="A156" s="395"/>
      <c r="B156" s="110"/>
      <c r="C156" s="296"/>
      <c r="D156" s="297"/>
      <c r="E156" s="197"/>
      <c r="F156" s="196"/>
    </row>
  </sheetData>
  <sheetProtection/>
  <mergeCells count="1">
    <mergeCell ref="B3:F3"/>
  </mergeCells>
  <printOptions/>
  <pageMargins left="0.7" right="0.7" top="0.75" bottom="0.75" header="0.3" footer="0.3"/>
  <pageSetup horizontalDpi="600" verticalDpi="600" orientation="portrait" paperSize="9" scale="85" r:id="rId1"/>
  <headerFooter>
    <oddHeader>&amp;L&amp;"-,Podebljano"TROŠKOVNIK STROJARSKIH INSTALACIJA&amp;K0070C0_FAZA 2&amp;"-,Uobičajeno"&amp;8&amp;K000000
GRAĐEVINA : FORMIRANJE PARCELE I IZGRADNJA GRAĐEVINE JAVNE NAMJENE U KRIŽANCU
</oddHeader>
    <oddFooter>&amp;L&amp;"-,Uobičajeno"&amp;8"URED OVLAŠTENOG INŽENJERA STROJARSTVA"
Spomenka Selec, dipl. ing. stroj., Zagrebačka 230, Varaždin, 
tel/fax: 042/717 663&amp;R&amp;P</oddFooter>
  </headerFooter>
  <rowBreaks count="6" manualBreakCount="6">
    <brk id="4" max="255" man="1"/>
    <brk id="41" max="255" man="1"/>
    <brk id="55" max="255" man="1"/>
    <brk id="97" max="255" man="1"/>
    <brk id="117" max="255" man="1"/>
    <brk id="13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dc:creator>
  <cp:keywords/>
  <dc:description/>
  <cp:lastModifiedBy>Hrvoje</cp:lastModifiedBy>
  <cp:lastPrinted>2023-07-04T11:28:09Z</cp:lastPrinted>
  <dcterms:created xsi:type="dcterms:W3CDTF">2012-08-24T08:12:32Z</dcterms:created>
  <dcterms:modified xsi:type="dcterms:W3CDTF">2023-07-04T11:47:36Z</dcterms:modified>
  <cp:category/>
  <cp:version/>
  <cp:contentType/>
  <cp:contentStatus/>
</cp:coreProperties>
</file>