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595" activeTab="3"/>
  </bookViews>
  <sheets>
    <sheet name="REKAPITULACIJA" sheetId="5" r:id="rId1"/>
    <sheet name="GRAĐEVINSKO OBRTNIČKI RADOVI" sheetId="1" r:id="rId2"/>
    <sheet name="HIDROINSTALACIJSKI RADOVI" sheetId="2" r:id="rId3"/>
    <sheet name="ELEKTROTEHNIČKI RADOVI" sheetId="3"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3" l="1"/>
  <c r="E84" i="3"/>
  <c r="G84" i="3" s="1"/>
  <c r="G81" i="3"/>
  <c r="G80" i="3"/>
  <c r="E79" i="3"/>
  <c r="G79" i="3" s="1"/>
  <c r="G65" i="3"/>
  <c r="G56" i="3"/>
  <c r="G51" i="3"/>
  <c r="G47" i="3"/>
  <c r="G40" i="3"/>
  <c r="G38" i="3"/>
  <c r="E37" i="3"/>
  <c r="G37" i="3" s="1"/>
  <c r="E36" i="3"/>
  <c r="G36" i="3" s="1"/>
  <c r="E35" i="3"/>
  <c r="G35" i="3" s="1"/>
  <c r="G34" i="3"/>
  <c r="E31" i="3"/>
  <c r="G31" i="3" s="1"/>
  <c r="E30" i="3"/>
  <c r="G30" i="3" s="1"/>
  <c r="G29" i="3"/>
  <c r="G24" i="3"/>
  <c r="G19" i="3"/>
  <c r="G18" i="3"/>
  <c r="G17" i="3"/>
  <c r="G16" i="3"/>
  <c r="G15" i="3"/>
  <c r="G26" i="3" l="1"/>
  <c r="G43" i="3" s="1"/>
  <c r="G68" i="3"/>
  <c r="G102" i="3" s="1"/>
  <c r="G82" i="3"/>
  <c r="G87" i="3" s="1"/>
  <c r="G100" i="3" s="1"/>
  <c r="G53" i="3"/>
  <c r="G59" i="3" s="1"/>
  <c r="G98" i="3" l="1"/>
  <c r="G94" i="3"/>
  <c r="G96" i="3"/>
  <c r="G106" i="3" l="1"/>
  <c r="C23" i="5" l="1"/>
  <c r="G107" i="3"/>
  <c r="G108" i="3" s="1"/>
  <c r="F130" i="2" l="1"/>
  <c r="F127" i="2"/>
  <c r="F126" i="2"/>
  <c r="F125" i="2"/>
  <c r="F124" i="2"/>
  <c r="F121" i="2"/>
  <c r="F120" i="2"/>
  <c r="F119" i="2"/>
  <c r="F118" i="2"/>
  <c r="F109" i="2"/>
  <c r="F100" i="2"/>
  <c r="F97" i="2"/>
  <c r="F94" i="2"/>
  <c r="F91" i="2"/>
  <c r="F83" i="2"/>
  <c r="F80" i="2"/>
  <c r="F77" i="2"/>
  <c r="F74" i="2"/>
  <c r="F71" i="2"/>
  <c r="F64" i="2"/>
  <c r="F139" i="2" s="1"/>
  <c r="F281" i="1"/>
  <c r="F278" i="1"/>
  <c r="F275" i="1"/>
  <c r="F274" i="1"/>
  <c r="F264" i="1"/>
  <c r="F261" i="1"/>
  <c r="F260" i="1"/>
  <c r="F257" i="1"/>
  <c r="F254" i="1"/>
  <c r="F251" i="1"/>
  <c r="F248" i="1"/>
  <c r="F243" i="1"/>
  <c r="F240" i="1"/>
  <c r="F237" i="1"/>
  <c r="F234" i="1"/>
  <c r="F231" i="1"/>
  <c r="F228" i="1"/>
  <c r="F219" i="1"/>
  <c r="F218" i="1"/>
  <c r="F214" i="1"/>
  <c r="F211" i="1"/>
  <c r="F210" i="1"/>
  <c r="F206" i="1"/>
  <c r="F199" i="1"/>
  <c r="F196" i="1"/>
  <c r="F193" i="1"/>
  <c r="F191" i="1"/>
  <c r="F190" i="1"/>
  <c r="F179" i="1"/>
  <c r="F178" i="1"/>
  <c r="F176" i="1"/>
  <c r="F165" i="1"/>
  <c r="F162" i="1"/>
  <c r="F161" i="1"/>
  <c r="F156" i="1"/>
  <c r="F155" i="1"/>
  <c r="F143" i="1"/>
  <c r="F142" i="1"/>
  <c r="F136" i="1"/>
  <c r="F133" i="1"/>
  <c r="F132" i="1"/>
  <c r="F127" i="1"/>
  <c r="F126" i="1"/>
  <c r="F121" i="1"/>
  <c r="F120" i="1"/>
  <c r="F115" i="1"/>
  <c r="F114" i="1"/>
  <c r="F111" i="1"/>
  <c r="F110" i="1"/>
  <c r="F105" i="1"/>
  <c r="F104" i="1"/>
  <c r="F101" i="1"/>
  <c r="F99" i="1"/>
  <c r="F98" i="1"/>
  <c r="F97" i="1"/>
  <c r="F91" i="1"/>
  <c r="F90" i="1"/>
  <c r="F85" i="1"/>
  <c r="F82" i="1"/>
  <c r="F81" i="1"/>
  <c r="F78" i="1"/>
  <c r="F77" i="1"/>
  <c r="F74" i="1"/>
  <c r="F59" i="1"/>
  <c r="F56" i="1"/>
  <c r="F53" i="1"/>
  <c r="F50" i="1"/>
  <c r="F49" i="1"/>
  <c r="F46" i="1"/>
  <c r="F43" i="1"/>
  <c r="F31" i="1"/>
  <c r="F28" i="1"/>
  <c r="F25" i="1"/>
  <c r="F22" i="1"/>
  <c r="F19" i="1"/>
  <c r="F16" i="1"/>
  <c r="F13" i="1"/>
  <c r="F103" i="2" l="1"/>
  <c r="F142" i="2" s="1"/>
  <c r="F86" i="2"/>
  <c r="F141" i="2" s="1"/>
  <c r="F34" i="1"/>
  <c r="F289" i="1" s="1"/>
  <c r="F201" i="1"/>
  <c r="F294" i="1" s="1"/>
  <c r="F267" i="1"/>
  <c r="F296" i="1" s="1"/>
  <c r="F284" i="1"/>
  <c r="F302" i="1" s="1"/>
  <c r="F303" i="1" s="1"/>
  <c r="F222" i="1"/>
  <c r="F295" i="1" s="1"/>
  <c r="F146" i="1"/>
  <c r="F291" i="1" s="1"/>
  <c r="F133" i="2"/>
  <c r="F144" i="2" s="1"/>
  <c r="F62" i="1"/>
  <c r="F290" i="1" s="1"/>
  <c r="F111" i="2"/>
  <c r="F143" i="2" s="1"/>
  <c r="F181" i="1"/>
  <c r="F293" i="1" s="1"/>
  <c r="F168" i="1"/>
  <c r="F292" i="1" s="1"/>
  <c r="F146" i="2" l="1"/>
  <c r="C21" i="5" s="1"/>
  <c r="F308" i="1"/>
  <c r="C19" i="5" s="1"/>
  <c r="F297" i="1"/>
  <c r="F307" i="1" s="1"/>
  <c r="F310" i="1" l="1"/>
  <c r="C17" i="5"/>
  <c r="C27" i="5" s="1"/>
  <c r="C29" i="5" s="1"/>
  <c r="C31" i="5" s="1"/>
</calcChain>
</file>

<file path=xl/sharedStrings.xml><?xml version="1.0" encoding="utf-8"?>
<sst xmlns="http://schemas.openxmlformats.org/spreadsheetml/2006/main" count="553" uniqueCount="369">
  <si>
    <t>TROŠKOVNIK GRAĐEVINSKO-OBRTNIČKIH RADOVA</t>
  </si>
  <si>
    <t>GRAĐEVINSKI RADOVI</t>
  </si>
  <si>
    <t>1.00</t>
  </si>
  <si>
    <t>PRIPREMNI RADOVI, RUŠENJA I DEMONTAŽE</t>
  </si>
  <si>
    <t>NAPOMENE :</t>
  </si>
  <si>
    <t>1.01</t>
  </si>
  <si>
    <r>
      <t xml:space="preserve">Pripremno-završni radovi </t>
    </r>
    <r>
      <rPr>
        <sz val="10"/>
        <rFont val="Calibri"/>
        <family val="2"/>
      </rPr>
      <t xml:space="preserve">na gradilištu, uključivo: čišćenje od smeća, rušenje grmlja, uklanjanje i premjštanje postojećih instalacija, priprema terena za iskolčenje građevine prema elaboratu iskolčenja, utvrđivanje visina, označavanje za iskop i postav gradilišne ograde. Teren mora biti očišćen i pripremljen za iskolčenje zgrade. Po završetku svih radova gradilište očistiti od otpadnog i građevinskog materijala te odstraniti privremene objekte i instalacije. </t>
    </r>
  </si>
  <si>
    <t>komplet</t>
  </si>
  <si>
    <t>1.02</t>
  </si>
  <si>
    <t>m2</t>
  </si>
  <si>
    <t>1.03</t>
  </si>
  <si>
    <t>kom</t>
  </si>
  <si>
    <t>1.04</t>
  </si>
  <si>
    <t>1.05</t>
  </si>
  <si>
    <t>1.06</t>
  </si>
  <si>
    <t>1.07</t>
  </si>
  <si>
    <t>PRIPREMNI RADOVI, RUŠENJA I DEMONTAŽE UKUPNO :</t>
  </si>
  <si>
    <t>2.00</t>
  </si>
  <si>
    <t>ZEMLJANI RADOVI</t>
  </si>
  <si>
    <t xml:space="preserve">Zemljani radovi izvodit će se prema odobrenom glavnom projektu, pridržavajući se i primjenjujući važeće propise i norme.
Prije početka zemljanih radova obavezno iskolčiti gabarite objekta, te po potrebi postaviti druge potrebne oznake, označiti stalne visine, te snimiti postojeći teren radi obračuna količine iskopa.
Izvođenje radova na gradilištu započeti tek kada je ono uređeno prema odredbama Pravilnika o zaštiti na radu na privremenenim gradilištima (NN 48/18).
Izvodač je dužan izvesti sav rad oko iskopa (ručnog ili strojnog) i to do bilo koje potrebne dubine, sa svim potrebnim pomoćnim radovima, kao što je niveliranje i planiranje, nabijanje površine, obrubljivanje stranica, osiguranje od urušavanja, postava potrebne ograde, crpljenje oborinske ili procjedne vode.
Predviđenu kategoriju tla u troškovniku treba provjeriti na gradilištu, ukoliko ne odgovara, ustanoviti ispravnu, i to unijeti u građevinski dnevnik, a što obostrano potpisuje nadzorni inženjer i inženjer gradilišta.
Ukoliko se prilikom iskopa naiđe na podzemnu vodu, utvrđenu geomehaničkim izvještajem obavijestiti će se investitor putem građevinskog dnevnika. Troškove crpljenja vode za normalan rad snosi izvoditelj, kao i naknadu za otežani rad. Crpljenje oborinske vode ukalkulirano je također u jediničnoj cijeni.
Ukoliko se prilikom iskopa pojave podzemni vodotoci ili se razina podzemne vode podigne iznad utvrđenih visina prema podacima u geomehaničkom izvještaju, crpljenje vode kod takvih izvanrednih stanja kao i naknada za otežani rad dodatno će se ugovoriti nakon verifikacije stanja po nadzornoj službi investitora.
Kod zatrpavanja nakon izvedbe temelja i instalacija u tlu i sl., treba materijal polijevati, kako bi se mogao bolje nabiti i dobiti potrebna zbijenost, a nabijanje izvesti u slojevima do najviše 30 cm, s vibro nabijačima ili žabama.
Sve nasipe izvesti u određenoj debljini, prema izvedbenoj projektnoj dokumentaciji. Upotrebljeni materijal za nasip (šljunak, pijesak, tučenac) mora biti čist od organskih primjesa.
Po završetku gradnje izvršiti planiranje terena, te ukloniti nepotrebno s gradilišta, odakle će se ponovnu upotrijebiti za ugradbu, a preostalo odvesti na gradsku planirku. Prevezeni materijal računa se u sraslom stanju, dok se postotak za rastresitost ukalkulira u cijenu. U cijeni je uključena naplata deponije.
Kameni materijal koji se ugrađuje mora odgovarati propisima HRN EN 1262012003
Ovi uvjeti mijenjaju se ili nadponujuju opisima u pojedinim stavkama troškovnika.
</t>
  </si>
  <si>
    <t xml:space="preserve">Ukoliko dođe do zatrpavanja, urušavanja, odrona ili bilo koje druge štete nepažnjom izvodača (radi nedovoljnog podupiranja, razupiranja ili drugog nedovoljnog osiguranja), izvodač je dužan dovesti iskop u ispravno stanje, odnosno popraviti štetu bez posebne naknade.
Za sve stavke obuhvaćene troškovnikom zemljanih radova u jediničnu cijenu potrebno je uračunati sve horizontalne i vertikalne transporte, te utovar u vozilo, dok je odvoz suvišne zemlje od širokog iskopa i ostalih iskopa na deponiju obuhvaćen posebnom stavkom.
Radove na iskopu i konačno utvrdivanje temeljenja (pregled temeljnog tla) vršiti pod nadzorom ovlaštenog geomehaničara ili projektanta konstrukcije.
</t>
  </si>
  <si>
    <t>2.01</t>
  </si>
  <si>
    <t>2.02</t>
  </si>
  <si>
    <r>
      <rPr>
        <b/>
        <sz val="10"/>
        <rFont val="Calibri"/>
        <family val="2"/>
      </rPr>
      <t>Ručni iskop materijala</t>
    </r>
    <r>
      <rPr>
        <sz val="10"/>
        <rFont val="Calibri"/>
        <family val="2"/>
      </rPr>
      <t xml:space="preserve"> "C" kategorije rubno uz postojeću podnu ploču u širini od 40 cm, dubine  67 cm. Iskop će se vršiti u kampadama kako se  nebi narušila stabilnost postojeće ploče. Dno iskopa mora biti pravilno, točnosti od ±2 cm. U cijenu uključiti sve komplet, s transportom na deponiju udaljenosti do 20 km. </t>
    </r>
  </si>
  <si>
    <t>m3</t>
  </si>
  <si>
    <t>2.03</t>
  </si>
  <si>
    <r>
      <rPr>
        <b/>
        <sz val="10"/>
        <rFont val="Calibri"/>
        <family val="2"/>
      </rPr>
      <t>Strojni iskop materijala</t>
    </r>
    <r>
      <rPr>
        <sz val="10"/>
        <rFont val="Calibri"/>
        <family val="2"/>
      </rPr>
      <t xml:space="preserve"> "C" ktg. za temelje širine 30 i 40 cm, dubine 67 cm. Izvodi se kompletni iskop do donje kote novih temelja. Stranice i dno moraju biti pravilni, točnosti od ±2 cm. U cijenu uključiti sve komplet, s transportom na deponiju udaljenosti do 20 km. </t>
    </r>
  </si>
  <si>
    <t>a/ temeljne trake zatvorenog dijela dogradnje 40/60</t>
  </si>
  <si>
    <t>b/ temeljne trake terase, prilaznih rampi i trijemova 30/60</t>
  </si>
  <si>
    <t>2.04</t>
  </si>
  <si>
    <r>
      <rPr>
        <b/>
        <sz val="10"/>
        <rFont val="Calibri"/>
        <family val="2"/>
      </rPr>
      <t>Strojni iskop materijala</t>
    </r>
    <r>
      <rPr>
        <sz val="10"/>
        <rFont val="Calibri"/>
        <family val="2"/>
      </rPr>
      <t xml:space="preserve"> "C" ktg. za temelje stope stupova terase tlocrtnih dimenzija 80 x 80 cm, dubine 60 cm. Izvodi se kompletni iskop do donje kote novih temelja. Stranice i dno moraju biti pravilni, točnosti od ±2 cm. U cijenu uključiti sve komplet, s transportom na deponiju udaljenosti do 20 km. </t>
    </r>
  </si>
  <si>
    <t>2.09</t>
  </si>
  <si>
    <r>
      <rPr>
        <b/>
        <sz val="10"/>
        <rFont val="Calibri"/>
        <family val="2"/>
      </rPr>
      <t>Dobava, nasipavanje, planiranje i nabijanje dobro graduiranog šljunka</t>
    </r>
    <r>
      <rPr>
        <sz val="10"/>
        <rFont val="Calibri"/>
        <family val="2"/>
      </rPr>
      <t xml:space="preserve">  između temljenih traka, debljine 30 cm sa istovremenim polijevanjem vodom. Šljunak nabiti vibro pločom do bijenosti 40 Mpa. Obračun obujma u zbijenom stanju.
Na tako zaravnati sloj šljunka obavezno staviti pvc foliju kako šljunak ne bi upio vodu iz betona podne ploče terase tijekom betoniranja radi sprečavanja nastanka površinskih pukotina
Kod zatrpavanja voditi brigu o temeljnom razvodu kanalizacije da se ne ošteti. Zaštititi je pijeskom ispod sa slojem debljine 10 cm, iznad tjemena cijevi slojem od 15 cm te bočno. Bočno pijesak dobro nabiti ručnim nabijačima da ne dođe do slijeganja temeljnog razvoda kanalizacije.</t>
    </r>
  </si>
  <si>
    <t>2.10</t>
  </si>
  <si>
    <t>ZEMLJANI RADOVI UKUPNO:</t>
  </si>
  <si>
    <t>3.00</t>
  </si>
  <si>
    <t>BETONSKI i ARMIRANO-BETONSKI RADOVI</t>
  </si>
  <si>
    <t xml:space="preserve">Betonski i armiranobetonski radovi izvodit će se prema odobrenom glavnom projektu, pridržavajući se i primjenjujući važeće Zakone, propise i norme.
Prilikom isporuke cementa isporučioc je dužan dostaviti podatke i ateste. Za izradu betona predvida se prirodno granulirani šljunak ili drobijeni agregat. Kameni agregat mora biti dovoljno čvrst i postojan, ne smije sadržavati zemljanih i organskih sastojaka, niti drugih primjesa štetnih za beton i armaturu. Kameni agregat u pogledu kvalitete mora odgovarati važećim normama.
Sve vrste čelika moraju imati kompaktnu homogenu strukturu. Ne smiju imati nikakvih nedostataka, mjehura, pukotina ili vanjskih oštećenja. Prilikom isporuke betonskog čelika isporučilac je dužan dostaviti ateste koji garantiraju: vlačnu čvrstoću i varivost čelika.
U sve betonske i arm.betonske i montažne elemente potrebno je u toku betoniranja ugraditi potrebne čel. pločice, ankere za učvršćenje bravarije i limarije. Sve eventualne razlike i odstupanja na terenu utvrdit će se građevinskom knjigom.
</t>
  </si>
  <si>
    <t xml:space="preserve">Sve proboje potrebno je uskladiti sa projektima instalacija (elektrika, grijanje, vodovod i kanalizacija). Ovaj posao se neće posebno obračunavati, već ulazi u jediničnu cijenu betona i oplate. Ukoliko nije koja stavka dovoljno opisana ili je nejasna, izvodač radova mora zatražiti razjašnjenje od projektanta prije predaje ponude, jer se kasniji prigovori neće uzeti u obzir. Svi radovi moraju se izvesti stručno, sa prvorazrednim materijalom, prema uzancama i običajima struke, te prema opisu i uputama projektanta i statičara.
Izvodač radova dužan je kontinuirano pratiti izvedbu vertikalnosti i hodrizontalnosti elemenata konstrukcije sa geodetskom kontrolom te sve promjene glede sljeganja objekta, a koje nisu u skladu s predviđanjima u projektu, obavijestiti projektanta konstrukcije i nadzornu služu investitora.
Kod ugradbe betona paziti da ne dođe do stvaranja gnijezda i segregacije betona. Naknadnu obradu arm. bet. zidova i stropova izvođač je dužan izvesti bez posebne naplate. Kod izrade betona potrebno je upotrijebiti istu vrstu cementa i agregata za nosivu konstrukciju projektiranog objekta.
Jedinična cijena treba obuhvatiti sav rad i materijal sa transportima za izvedbu pojedine stavke troškovnika i to: sav potreban rad, uključujući unutarnji transport, sav potreban materijal, zaštitu betonske i armirano betonske konstrukcije od djelovanja atmosferskih nepogoda, vručina, hladnoća i svu potrebnu njegu betona, polijevanje oplate prije ubacivanja betona, potrebna nabijanja betona kod ugradnje, izradu i usklađenje montažnih elemenata, ispitivanje cementa, agregata i betona.
Izvodač radova je dužan prije početka radova izraditi program kontrole kvalitete upotrebljavanih materijala. Budući da svi transporti - vanjski i unutarnji, horizontalni i vertikalni trebaju biti uključeni u jedinične cijene, izvodač prije davanja ponude dužan je proučiti tekstualni i grafički dio projektne dokumentacije, kao i stanje na terenu, te procijeniti sve parametre u svezi s transportima i predvidjeti primjerenu tehnologiju.
</t>
  </si>
  <si>
    <t xml:space="preserve">Skele i oplate moraju zadovoljiti mjerodavne hrvatske norme i europske norme EN 1065.
Oplata mora biti izrađena točno po mjerama konstruktivnih elemenata koji će se betonirati, i to sa svim potrebnim podupiračima. Unutarnje površine oplate moraju biti ravne, bilo da su horizontalne, vertikalne ili nagnute prema tome kako je to u crtežima predviđeno. Nastavci pojedinih dasaka ne smiju izlaziti iz ravnine, tako da nakon njihovog skidanja vidljive površine betona budu ravne i s oštrim rubovima, te da se osigura dobro brtvljenje i sprečavanje deformacija oplate. Kod premazivanja oplate ne smiju se upotrijebiti takvi premazi koji se ne bi mogli odstraniti sa gotove betonske površine ili bi nakon pranja ostale na njima mrlje.
Pod blanjanom ili glatkom oplatom podrazumijeva se oplata sa glatkim ravnim pločama ili daskama sa stisnutim sljubnicama da ne dođe do bet. curki na površini. Površina betona mora imati potpuno jednoliku strukturu i boju. Izvodač je dužan bez posebne naknade nakon skidanja oplate očistiti površinu betona od eventualnih bet. curki, ostataka premaza oplate i slično. Ostale vrste oplate gdje se želi posebne struktura betona opisane su u pojedinoj stavci troškovnika. Ukoliko u stavci nije ništa spomenuto, podrazumijeva se upotreba obične oplate. U jediničnim cijenama uključeni su svi horizontalni i vertikalni transporti.
U cijenu oplate uključiti sva podupiranja, učvršćenja, prilazne platforme i sl., te vlaženje i mazanje oplate. Skele (fasadne i radne) treba postaviti (montirati) čvrste i stabilne, prema Praviniku o zaštiti na radu u građevinarstvu, međusobno povezati, ukrutiti i osigurati od bilo kakvog pomicanja. Za skelu treba izvodač radova izraditi statički proračun i nacrt montaže skele. Izvana se skela mora osigurati ogradom od dasaka na visinu do 1 m od radnog poda, zatim skelu povezati i ukrutiti protiv horizontalnog pomicanja. Skela mora biti opskrbljena sa prilazima i osiguranim penjalicama za pristup na skelu. Rastavljanje i skidanje skele vrši se oprezno vodeči računa da se ne ošteti izvedena fasada.
</t>
  </si>
  <si>
    <t>TEMELJI</t>
  </si>
  <si>
    <t>3.01</t>
  </si>
  <si>
    <r>
      <rPr>
        <b/>
        <sz val="10"/>
        <rFont val="Calibri"/>
        <family val="2"/>
      </rPr>
      <t>Dobava i betoniranje podložnog betona ispod temelja.</t>
    </r>
    <r>
      <rPr>
        <sz val="10"/>
        <rFont val="Calibri"/>
        <family val="2"/>
      </rPr>
      <t xml:space="preserve"> 
Podložni beton izvodi se u debljini od 7 cm, marke betona C12/15e. </t>
    </r>
  </si>
  <si>
    <t>3.02</t>
  </si>
  <si>
    <r>
      <rPr>
        <b/>
        <sz val="10"/>
        <rFont val="Calibri"/>
        <family val="2"/>
      </rPr>
      <t>Dobava i betoniranje trakastih temelja terase, prilaza i sanitarija</t>
    </r>
    <r>
      <rPr>
        <sz val="10"/>
        <rFont val="Calibri"/>
        <family val="2"/>
      </rPr>
      <t>. Širina temelja je 30 i 40 cm, a dubina je 80 cm. Izvesti betonom C25/30.</t>
    </r>
  </si>
  <si>
    <t>a) temeljne trake 30/60</t>
  </si>
  <si>
    <t>b) temljne trake 40/60</t>
  </si>
  <si>
    <t>3.03</t>
  </si>
  <si>
    <r>
      <rPr>
        <b/>
        <sz val="10"/>
        <rFont val="Calibri"/>
        <family val="2"/>
      </rPr>
      <t>Dobava i podbetoniravanje ruba postojeće podne ploče</t>
    </r>
    <r>
      <rPr>
        <sz val="10"/>
        <rFont val="Calibri"/>
        <family val="2"/>
      </rPr>
      <t>. Širina temelja je 40 cm, a dubina je 80 cm. Izvesti betonom C25/30, djelomično u oplati.</t>
    </r>
  </si>
  <si>
    <t>BETON</t>
  </si>
  <si>
    <t>OPLATA</t>
  </si>
  <si>
    <t>3.04</t>
  </si>
  <si>
    <r>
      <rPr>
        <b/>
        <sz val="10"/>
        <rFont val="Calibri"/>
        <family val="2"/>
      </rPr>
      <t>Dobava i betoniranje temeljnih stopa za stupove terease</t>
    </r>
    <r>
      <rPr>
        <sz val="10"/>
        <rFont val="Calibri"/>
        <family val="2"/>
      </rPr>
      <t>. Stope su tlocrtnih dimenzija 80 x 80 cm i dubine 60 cm. Izvesti betonom C25/30, djelomično u oplati.</t>
    </r>
  </si>
  <si>
    <t>NADTEMELJNI HOR. SERKLAŽI</t>
  </si>
  <si>
    <t>3.05</t>
  </si>
  <si>
    <r>
      <t xml:space="preserve">Dobava i betoniranje arm. bet. nadtemeljnih horizontalnih serklaža terase i dogradnje (sanitarije)  </t>
    </r>
    <r>
      <rPr>
        <sz val="10"/>
        <rFont val="Calibri"/>
        <family val="2"/>
      </rPr>
      <t>širine</t>
    </r>
    <r>
      <rPr>
        <b/>
        <sz val="10"/>
        <rFont val="Calibri"/>
        <family val="2"/>
      </rPr>
      <t xml:space="preserve"> 25 i 30 cm, visine 30 cm</t>
    </r>
    <r>
      <rPr>
        <sz val="10"/>
        <rFont val="Calibri"/>
        <family val="2"/>
      </rPr>
      <t xml:space="preserve">, vodonepropusnim betonom C25/30, XC2,  u dvostranoj oplati.   </t>
    </r>
  </si>
  <si>
    <t>AB PLOČE</t>
  </si>
  <si>
    <t>3.06</t>
  </si>
  <si>
    <r>
      <t>Dobava i betoniranje ab betonske ploče poda zatvorenog dijela dogradnje, terase i ulaznih prilaza, rampi</t>
    </r>
    <r>
      <rPr>
        <sz val="10"/>
        <rFont val="Calibri"/>
        <family val="2"/>
      </rPr>
      <t xml:space="preserve"> betonom C25/30, presjek betona  0,12 m3/m2, debljine 12 cm. </t>
    </r>
  </si>
  <si>
    <t>a)ploča terase, prilaza i rampi</t>
  </si>
  <si>
    <t>b) sanitarije i hodnik</t>
  </si>
  <si>
    <t>c) dobetoniravanje postojeće ploče sa 12 cm betona</t>
  </si>
  <si>
    <t>3.07</t>
  </si>
  <si>
    <r>
      <rPr>
        <b/>
        <sz val="10"/>
        <rFont val="Calibri"/>
        <family val="2"/>
      </rPr>
      <t>Dobava i betoniranje AB stropne ploče nad sanitarijama</t>
    </r>
    <r>
      <rPr>
        <sz val="10"/>
        <rFont val="Calibri"/>
        <family val="2"/>
      </rPr>
      <t>, betonom C25/30, presjek betona 0.12 m3/m2, debljine 14 cm.</t>
    </r>
  </si>
  <si>
    <t>VERTIKALNI I HORIZONTALNI SERKLAŽI</t>
  </si>
  <si>
    <t>3.08</t>
  </si>
  <si>
    <r>
      <rPr>
        <b/>
        <sz val="10"/>
        <rFont val="Calibri"/>
        <family val="2"/>
      </rPr>
      <t xml:space="preserve">Dobava i betoniranje arm. betonskih vertikalnih serklaža </t>
    </r>
    <r>
      <rPr>
        <sz val="10"/>
        <rFont val="Calibri"/>
        <family val="2"/>
      </rPr>
      <t>betonom  C25/30 u oplati. Presjek betona do 0,12 m3/ml.
Predvidjeti gdje je moguće, izvedbu vertikalnih serklaža bez oplate sa tipskim blokovima koji se naknadno zapinjavaju armaturom i zapunjuju betonom, paziti da se isti ne oštete kod betoniranja pumpom na dnu serklaža, puniti postepeno da ne dođe do prevelikog pritiska na te blokove koji onda pucaju, lome se, a beton teče van.</t>
    </r>
  </si>
  <si>
    <t>3.09</t>
  </si>
  <si>
    <r>
      <rPr>
        <b/>
        <sz val="10"/>
        <rFont val="Calibri"/>
        <family val="2"/>
      </rPr>
      <t xml:space="preserve">Dobava i betoniranje arm. betonskih horizontalnih serklaža  </t>
    </r>
    <r>
      <rPr>
        <sz val="10"/>
        <rFont val="Calibri"/>
        <family val="2"/>
      </rPr>
      <t>betonom  C25/30 u oplati. Presjek betona do 0,12 m3/ml.</t>
    </r>
  </si>
  <si>
    <t>NADVOJI</t>
  </si>
  <si>
    <t>3.10</t>
  </si>
  <si>
    <r>
      <rPr>
        <b/>
        <sz val="10"/>
        <rFont val="Calibri"/>
        <family val="2"/>
      </rPr>
      <t xml:space="preserve">Dobava i betoniranje arm. bet.nadvoja </t>
    </r>
    <r>
      <rPr>
        <sz val="10"/>
        <rFont val="Calibri"/>
        <family val="2"/>
      </rPr>
      <t>u zidovima debljine 25, pravokutnog presjeka, betonom C25/30 u trostranoj oplati. Presjek betona do 0,20 m3/ml, a visina podupiranja do 2,60 m od kote podne ab ploče. 
Predvidjeti gdje je moguće izvedbu tipskih, predgotovljenih nadvoja, dimezija prema tehničkim uputstvima proizvođača.</t>
    </r>
  </si>
  <si>
    <t>AB GREDE</t>
  </si>
  <si>
    <t>3.11</t>
  </si>
  <si>
    <r>
      <rPr>
        <b/>
        <sz val="10"/>
        <rFont val="Calibri"/>
        <family val="2"/>
      </rPr>
      <t>Dobava i betoniranje ab greda,</t>
    </r>
    <r>
      <rPr>
        <sz val="10"/>
        <rFont val="Calibri"/>
        <family val="2"/>
      </rPr>
      <t xml:space="preserve">  pravokutnog presjeka, betonom C25/30 ,u trostranoj oplati - vidljive strane u prostoru - glatka oplata. Presjek betona do 0,20 m3/ml, a visina podupiranja do 2,85 m.</t>
    </r>
  </si>
  <si>
    <t xml:space="preserve"> </t>
  </si>
  <si>
    <t>ATIKA</t>
  </si>
  <si>
    <t>3.12</t>
  </si>
  <si>
    <r>
      <rPr>
        <b/>
        <sz val="10"/>
        <rFont val="Calibri"/>
        <family val="2"/>
      </rPr>
      <t>Dobava i betoniranje arm. bet. atika,</t>
    </r>
    <r>
      <rPr>
        <sz val="10"/>
        <rFont val="Calibri"/>
        <family val="2"/>
      </rPr>
      <t xml:space="preserve">  pravokutnog presjeka, betonom C25/30 ,u dvostranoj oplati. Presjek betona do 0,20 m3/ml.</t>
    </r>
  </si>
  <si>
    <t>3.13</t>
  </si>
  <si>
    <r>
      <rPr>
        <b/>
        <sz val="10"/>
        <rFont val="Calibri"/>
        <family val="2"/>
      </rPr>
      <t>Dobava i betoniranje betona za pad na ravnom krovu</t>
    </r>
    <r>
      <rPr>
        <sz val="10"/>
        <rFont val="Calibri"/>
        <family val="2"/>
      </rPr>
      <t>. Beton mora biti fino zaglađen i očišćen prije postave ostalih slojeva ravnog krova nad sanitarijama. Beton se izvodi u debljino od 3 - 8 cm.</t>
    </r>
  </si>
  <si>
    <t>ARMATURA</t>
  </si>
  <si>
    <t>3.14</t>
  </si>
  <si>
    <r>
      <t xml:space="preserve">Dobava, sijećenje, savijanje i postavljanje u oplatu betonskog željeza. </t>
    </r>
    <r>
      <rPr>
        <sz val="10"/>
        <rFont val="Calibri"/>
        <family val="2"/>
      </rPr>
      <t>U cijeni su svi potrebni jahači i plastični podmetači. Specifikacija prema statičkom proračunu.</t>
    </r>
  </si>
  <si>
    <t>MA 500/560</t>
  </si>
  <si>
    <t>kg</t>
  </si>
  <si>
    <t>RA 400/500</t>
  </si>
  <si>
    <t>ARMIRANO BETONSKI RADOVI UKUPNO:</t>
  </si>
  <si>
    <t>4.00</t>
  </si>
  <si>
    <t>IZOLATERSKI RADOVI</t>
  </si>
  <si>
    <r>
      <rPr>
        <b/>
        <sz val="10"/>
        <rFont val="Calibri"/>
        <family val="2"/>
      </rPr>
      <t>HIDROIZOLACIJSKI RADOVI</t>
    </r>
    <r>
      <rPr>
        <sz val="10"/>
        <rFont val="Calibri"/>
        <family val="2"/>
      </rPr>
      <t xml:space="preserve">
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 Ako u projektu nema naznaka o dodatnim dilatacijama hidroizolacije, izvođač prema svom saznanju treba odlučiti da li je hidroizolaciju potrebno dilatirati još i na drugim mjestima osim na mjestu dilatacije konstrukcije. Izrada dilatacija uključena je u jediničnu cijenu izvedbe hidroizolacije. Svi građevinski, zanatski i drugi radovi koji prethode pojedinim izolacijama bilo da su u vezi s njima ili ne, ali čije uporedno, odnosno kasnije izvođenje stvara mogućnost da se izolacija ošteti, moraju se izvesti prije prema predviđenom redosljedu. Prije početka izvedbe izolacionih radova mora se kontrolirati ispravnost već izvršenih građevinskih, zanatskih i drugih radova koji bi mogli uticati na kvalitetu, sigurnost i trajnost izolacija. Izvođenje izolacionih radova mora biti takovo da pojedini dijelovi ili slojevi kao i cijela završna izolacija u potpunosti odgovara svojoj namjeni, zahtjevima dobre kvalitete, sigurnosti i dugotrajnosti.
</t>
    </r>
  </si>
  <si>
    <r>
      <rPr>
        <b/>
        <sz val="10"/>
        <rFont val="Calibri"/>
        <family val="2"/>
      </rPr>
      <t>TERMOIZOLATERSKI RADOVI</t>
    </r>
    <r>
      <rPr>
        <sz val="10"/>
        <rFont val="Calibri"/>
        <family val="2"/>
      </rPr>
      <t xml:space="preserve">
Potrebno je provjeravati da li se upotrebljavaju materijali predviđeni projektom, elaboratom uštede energije i toplinske zaštite te dostaviti certifikate proizvođača, kako za izolacioni materijal, tako i za sidra kojima se učvršćuju na konstrukciju. Za toplinsku izolaciju ravnih krovova ekstrudiranim polistirenom izvođač je obavezan dostaviti certirikat o zahtijevanoj tlačnoj čvrstoći materijala, a polaganje u svemu izvesti prema uputama proizvođača i raspisima u stavakama troškovnika. Uz navedene normizirane materijale, a pod uvjetom da je njihova primjena optimalna, upotrebljavaju se i druge vrste termoizolacijskog materijala, ukoliko za njih postoje domaći atesti izdani od kompetentne znanstveno-stručne institucije. Među takve spadaju razni suvremeni materijali toplinske izolacije (staklena vuna, tvrde ploče od poliuretana i na bazi fenolne pjene, ploče od drvenih vlakana vezanih Sorel cementom, ploče kombinirane od raznih toplinsko izolacijskih materijala itd.) pod različitim komercijalnim nazivima. Kod njihove primjene postupati po uputstvima proizvođača i institucija koje su vršile ispitivanje. Toplinsko-izolacijske slojeve ugraditi prema uputstvima proizvođača, elaboratu fizikalne zaštite, opisu u troškovniku i nacrtima. Izvedba treba biti takva da potencijalni toplinski mostovi budu eliminirani u svim detaljima.
</t>
    </r>
  </si>
  <si>
    <t>4.01</t>
  </si>
  <si>
    <r>
      <rPr>
        <b/>
        <sz val="10"/>
        <rFont val="Calibri"/>
        <family val="2"/>
      </rPr>
      <t xml:space="preserve">Dobava i izrada horizontalne hidroizolacije poda </t>
    </r>
    <r>
      <rPr>
        <sz val="10"/>
        <rFont val="Calibri"/>
        <family val="2"/>
      </rPr>
      <t xml:space="preserve">s jednim hladnim premazom resitolom i 2 sloja bitumenske trake za zavarivanje debljine 2 x  4 mm, 2x V-4. Hidroizolaciju izvoditi sa preklopima min. 10 cm i potpuno zavarenu na uzdužnim i poprečnim preklopima. Ljepenku variti punoplošno na prethodno očišćenu, odmašćenu i poravnatu površinu.
Izolacija se postavlja još i po vanjskom obodu kuće. Vertikalno se vari uz obodne temeljne trake do donje kote horizontalnih nadtemeljnih serklaža. Obračun po m2 izolirane površine.
Na pozicijama vertikalnih serklaža ne smije se nanosti ljepenka ni resitol. Koristiti polimernu izolaciju koju valja adekvatno, kompatibilnim sredstvom spojiti sa bitumenskom ljepenkom.
</t>
    </r>
  </si>
  <si>
    <t>a) zatvoreni dio objekta</t>
  </si>
  <si>
    <t>b) terasa, prilazi</t>
  </si>
  <si>
    <t>ALTERNATIVA : Dvokomponentna, visokoelastična, cementno vezana, vodonepropusna masa jednakovrijedna kao Hidrostop elastik proizvođača KEMA. Podloga mora biti čista, čvrsta, nosiva, stabilna, ravna, na njoj ne smije biti masnoće, nevezanih čestica te vodoodbojnih elemenata, oplatnih ulja, premaza i drugih nanosa koji smanjuju prionljivost. Prije nanosa mase podlogu navlažimo čistom vodom. Hidroizloaciju izvoditi striktno prema tehničkim uputama proizvođača.</t>
  </si>
  <si>
    <t>4.02</t>
  </si>
  <si>
    <r>
      <rPr>
        <b/>
        <sz val="10"/>
        <rFont val="Calibri"/>
        <family val="2"/>
      </rPr>
      <t>Dobava i postavljanje krovne folije</t>
    </r>
    <r>
      <rPr>
        <sz val="10"/>
        <rFont val="Calibri"/>
        <family val="2"/>
      </rPr>
      <t xml:space="preserve"> jednakovrijedno</t>
    </r>
    <r>
      <rPr>
        <b/>
        <sz val="10"/>
        <rFont val="Calibri"/>
        <family val="2"/>
      </rPr>
      <t xml:space="preserve"> </t>
    </r>
    <r>
      <rPr>
        <sz val="10"/>
        <rFont val="Calibri"/>
        <family val="2"/>
      </rPr>
      <t>kao Tondach Fol K za na krov (na daščanu oplatu) s potrebnim preklopima. Količina prema stvarnoj površini.</t>
    </r>
  </si>
  <si>
    <t>a) Zatvoreni dio objekta</t>
  </si>
  <si>
    <t>b) Nadstrešnica terase</t>
  </si>
  <si>
    <t>4.03</t>
  </si>
  <si>
    <t>ml</t>
  </si>
  <si>
    <r>
      <rPr>
        <b/>
        <sz val="10"/>
        <rFont val="Calibri"/>
        <family val="2"/>
      </rPr>
      <t xml:space="preserve">Dobava i postava PE folije </t>
    </r>
    <r>
      <rPr>
        <sz val="10"/>
        <rFont val="Calibri"/>
        <family val="2"/>
      </rPr>
      <t>deb. 0,02 cm prije betoniranja armirano betonskih podnih ploča na šljunčanoj podlozi.</t>
    </r>
  </si>
  <si>
    <t>IZOLATERSKI RADOVI UKUPNO :</t>
  </si>
  <si>
    <t>5.00</t>
  </si>
  <si>
    <t>ZIDARSKI RADOVI</t>
  </si>
  <si>
    <t xml:space="preserve">Prije početka zidanja zidova potrebno je kontrolirati čvrstoću i dozvoljena odstupanja od dimenzija opeke, a prema važećim normativima. U tijeku građenja kontrolirati okomitost i ravninu ziđa, te geometriju zidova u odnosu na projekt. Spoj zida od opeke sa betonskim zidom ili stupom mora biti izveden u skladu sa propisom o zidanju na seizmičkom području. Zidanje kod temperature ispod 0°C nije dozvoljeno. Opeka za zidanje mora biti prvoklasna sa minimalnim odstupanjima po HRN-u. Za nosive zidove ne smiju se upotrebljavati elementi od pečene gline marke niže od M 10. Obavezno osigurati sve predviđene otvore i "žljebove" za ugradnju stolarije, bravarije i za montažu instalacija, jer se ovaj posao neće posebno obračunavati, već je sadržan u jediničnoj cijeni stavke zidanja.
Pijesak za žbukanje mora biti čist od organskih primjesa, (ako ih ima treba ih pranjem otkloniti) oštar i prosijan. Kvaliteta vapna mora odgovarati normama. Za izradu morta upotrijebiti cement HRN EN 413-1:2004. 
Žbukanje zidova i arm. betonske konstrukcije vršiti u pogodno vrijeme, kad su potpuno suhi, te u optimalnoj temperaturi. Žbukanje treba izbjegavati za vrijeme zimskih niskih i Ijetnih visokih temperatura, jer tada može doći do smrzavanja, odnosno prebrzog sušenja žbuke. Fina žbuka se nanosi na zid tako da se dobije posve ravna i glatka površina zida, a uglovi i bridovi, te spojevi zida i stropa se izvode "oštro" pod pravim kutem, ukoliko u opisu rada nije drugačije označeno. Gotova smjesa morta mora odgovarati točnom opisu rada, omjerima ili markama po količinama materijala označenim normama, kao i propisanoj čvrstoči morta. Ukoliko nije u opisu rada drugačije označeno, obračun kvadrature izvršiti po prosječnim normama. Povečanje zbog postotka otvora za vanjske plohe treba ukijučiti u jediničnu cijenu jer se isto ne plača po koeficijentu povećanja, zasebno žbukanje zidova mora se izvesti u skladu sa projektom uz prethodnu provjeru kvalitete zidane konstrukcije, u pogledu geometrije i čvrstoće, posebno na betonskim dijelovima, gdje se moraju odstraniti eventualne masnoće od sredstva, kojima se premazuje oplata radi lakšeg odvajanja od betona. Ovim radovima obuhvaćena je obrada vanjskih površina objekta sa izvedbom završne obrade zidova, kao nanošenje završnog sloja direktno na betonske površine ili ožbukane zidove. Kod radova gdje je uz ugradbu materijala označena i dobava, isti treba uključiti, a takoder i eventualnu izradu pojedinih elemenata koji se izvode na gradilištu i ugraduju montažno.
</t>
  </si>
  <si>
    <t>5.02</t>
  </si>
  <si>
    <r>
      <rPr>
        <b/>
        <sz val="10"/>
        <rFont val="Calibri"/>
        <family val="2"/>
      </rPr>
      <t xml:space="preserve">Dobava i zidanje NOSIVIH ZIDOVA od blok </t>
    </r>
    <r>
      <rPr>
        <sz val="10"/>
        <rFont val="Calibri"/>
        <family val="2"/>
      </rPr>
      <t xml:space="preserve">opeke u debljini zida 25 cm. Zid se zida od šuplje blok opeke vel. 37.25x25x23,8 cm, zida se u tankoslojnom termo mortu TM 10 prema uputama proizvođača. U cijenu je uključen sav rad i materijal te potrebna skela. </t>
    </r>
  </si>
  <si>
    <r>
      <t>Pokrpavanje šliceva</t>
    </r>
    <r>
      <rPr>
        <sz val="10"/>
        <rFont val="Calibri"/>
        <family val="2"/>
      </rPr>
      <t xml:space="preserve"> nakon završetka instalaterskih radova.</t>
    </r>
  </si>
  <si>
    <t>paušal</t>
  </si>
  <si>
    <t>mI</t>
  </si>
  <si>
    <t>ZIDARSKI RADOVI UKUPNO:</t>
  </si>
  <si>
    <t>6.00</t>
  </si>
  <si>
    <t>TESARSKI RADOVI</t>
  </si>
  <si>
    <t xml:space="preserve">Pri izvođenju drvenih konstrukcija i oplata obavezno se pridržavati propisanih normi za projektiranje i izvodenje (tehnički uvjeti). Svi radovi moraju biti izvedeni stručno i solidno prema postojećim propisima, a u skladu sa troškovnikom i projektom. Nekvalitetan materijal mora izvođač: o svom trošku otkloniti sa gradilišta. Okov koji se upotrebljava za učvršćenje krovne konstrukcije mora biti kvalitetan, varena mjesta nesagoriva, a sve površine koje ostaju vidljive prije ugrađivanja moraju se dva puta premazati temeljnom bojom. lzvodač mora upotrijebiti materijale koji su predviđeni nacrtom i troškovnikom. Ukoliko izvodač želi promijeniti vrstu materijala mora za isto tražiti odobrenje od investitora, ali isto ne smije ići na štetu kvalitete.Prije početka rada obavezno uzeti mjere na gradilištu. U jediničnoj cijeni pojedine stavke sadržan je sav rad i materijal, uskladištenje, osiguranje od oštečenja, kvara ili krađe, svi prijenosi i prijevozi, tako da je jedinićna cijena konačna. Ukoliko se pokaže potreba, mora izvodač izvršiti ispitivanje kvalitete upotrebljenog materijala ili dokazati njihovu kvalitetu. Sve nejasnoće u projektu ili troškovniku mora izvodač, razjasniti sa projektantom prije početka rada, te eventualne dopune ili izmjene uvesti u građevinski dnevnik. Obračun radova vrši se prema stvarno izvedenim količinama i prema "Prosječnim normama u građevinarstvu", ukoliko nije pojedinom stavkom troškovnika drugačije određeno. Ukoliko za drvenu građu krovišta nije navedena vrsta drveta, podrazumijeva se crnogorica II klase.
U cijeni izrade krovišta uključeno je i izrada svih detalja u konstrukciji kao što su otvori za krovne prozore i prolaz dimnjaka, te svi pomoćni dijelovi konstrukcije sa potrebnim glavnim i pomoćnim (pričvrsnim) materijaiima. U jediničnim cijenama uključeni su svi horizontalni i vertikalni transporti.
Oplate, kao i razna razupiranja, moraju imati takvu sigurnost i krutost da bez slijegavanja i štetnih deformacija mogu primiti opterečenja i utjecaje koji nastaju za vrijeme izvedbe radova. Te konstrukcije moraju biti tako izvedene da osiguravaju punu sigurnost radnika i sredstava rada, kao i sigurnost prolaznika, prometa, susjednih objekata i okolice.
</t>
  </si>
  <si>
    <t>6.01.</t>
  </si>
  <si>
    <r>
      <rPr>
        <b/>
        <sz val="10"/>
        <rFont val="Calibri"/>
        <family val="2"/>
      </rPr>
      <t>Montaža, demontaža i amortizacija</t>
    </r>
    <r>
      <rPr>
        <sz val="10"/>
        <rFont val="Calibri"/>
        <family val="2"/>
      </rPr>
      <t xml:space="preserve"> </t>
    </r>
    <r>
      <rPr>
        <b/>
        <sz val="10"/>
        <rFont val="Calibri"/>
        <family val="2"/>
      </rPr>
      <t xml:space="preserve">cijevne fasadne skele. 
</t>
    </r>
    <r>
      <rPr>
        <sz val="10"/>
        <rFont val="Calibri"/>
        <family val="2"/>
      </rPr>
      <t>U cijenu uključiti i demontažu i ponovnu montažu na mjestima gdje će zahtijevati tehnološki slijed radova ili će se zbog izvedbe drugih radova morati privremeno ukloniti. Visina zadnje platforme skele minimalno 250 cm od kote terena. Na minimalnu visnu zadnje platforme dodati još 100 cm ograde prema oravimila zaštite na radu.</t>
    </r>
  </si>
  <si>
    <t>6.02.</t>
  </si>
  <si>
    <r>
      <rPr>
        <b/>
        <sz val="10"/>
        <rFont val="Calibri"/>
        <family val="2"/>
      </rPr>
      <t>Dobava i izrada</t>
    </r>
    <r>
      <rPr>
        <sz val="10"/>
        <rFont val="Calibri"/>
        <family val="2"/>
      </rPr>
      <t xml:space="preserve"> </t>
    </r>
    <r>
      <rPr>
        <b/>
        <sz val="10"/>
        <rFont val="Calibri"/>
        <family val="2"/>
      </rPr>
      <t xml:space="preserve">drvene nadstrešnice terase </t>
    </r>
    <r>
      <rPr>
        <sz val="10"/>
        <rFont val="Calibri"/>
        <family val="2"/>
      </rPr>
      <t xml:space="preserve">nagiba 5º iz crnogorice II klase. U cijeni izrada kompletnog krovišta. Nadstrešnica se izrađuje iz stupova dim. 16/16 cm, rogova 14/20 cm na osnom razmaku cca 85 cm, podrožnica 16/20 cm,  ruka 10/12 cm. Prije ugradbe građu je potrebno premazati fungicidnim premazom - drvocitom. Obračun po m2 tlocrtne površine izvedene nadstrešnice sa svim gore navedenim, a izrada prema nacrtu i dogovoru s projektantom. Bojanje vidljivog dijela građe </t>
    </r>
  </si>
  <si>
    <t>6.03</t>
  </si>
  <si>
    <r>
      <rPr>
        <b/>
        <sz val="10"/>
        <rFont val="Calibri"/>
        <family val="2"/>
      </rPr>
      <t>Dobava i pričvršćenje za rogove daščane oplate</t>
    </r>
    <r>
      <rPr>
        <sz val="10"/>
        <rFont val="Calibri"/>
        <family val="2"/>
      </rPr>
      <t xml:space="preserve"> debljine 24 mm na kosom krovu. Prije ugradbe građu je potrebno zaštiti antiinsekticidnim premazima. U cijeni izrada otvora za ventilacije i pripasivanje iz sve proboje i istake krova. Obračun po m2 stvarne površine. Vidljivi dio dašćane oplate nadstrešnice terase dodatno zaštiti lazurom u boji prema izbru projektanta. </t>
    </r>
  </si>
  <si>
    <t>6.04</t>
  </si>
  <si>
    <r>
      <t>Dvostruko letvanje</t>
    </r>
    <r>
      <rPr>
        <sz val="10"/>
        <rFont val="Calibri"/>
        <family val="2"/>
      </rPr>
      <t xml:space="preserve"> krova nadstrešnice terase. Donje letve su veličine. 5x3 cm, a gornje 5/5 cm. Donje letve su na osnom razmaku kao rogovi to jest na razmaku od cca 80 cm, a gornje za pokrov biber crijepom na razmaku od 15 cm. U cijeni dvostruko letvanje, zaštita drvocitom, a obračun po m2 stvarne površine.</t>
    </r>
  </si>
  <si>
    <t>TESARSKI RADOVI UKUPNO</t>
  </si>
  <si>
    <t>7.00</t>
  </si>
  <si>
    <t>KROVOPOKRIVAČKI RADOVI</t>
  </si>
  <si>
    <t>7.01</t>
  </si>
  <si>
    <r>
      <rPr>
        <b/>
        <sz val="10"/>
        <rFont val="Calibri"/>
        <family val="2"/>
      </rPr>
      <t xml:space="preserve">Dobava i montaža postojećeg drvenog, četverostrešnog krovišta </t>
    </r>
    <r>
      <rPr>
        <sz val="10"/>
        <rFont val="Calibri"/>
        <family val="2"/>
      </rPr>
      <t>skinutog u fazi pripremnih radova. Postojeće krovište potrebno je prilagoditi novoprojektiranim detaljima (obrada strehe). U cijeni montaža cijelog krovišta Prije ponovne ugradnje građu je potrebno ponovno premazati fungicidnim premazom - drvocitom. Obračun po m2 tlocrtne projekcije krovišta sa svim gore navedenim elementima.</t>
    </r>
  </si>
  <si>
    <t>7.02</t>
  </si>
  <si>
    <r>
      <rPr>
        <b/>
        <sz val="10"/>
        <rFont val="Calibri"/>
        <family val="2"/>
      </rPr>
      <t xml:space="preserve">Dobava i montaža postojećeg pokrova od crijepa </t>
    </r>
    <r>
      <rPr>
        <sz val="10"/>
        <rFont val="Calibri"/>
        <family val="2"/>
      </rPr>
      <t xml:space="preserve">. U cijeni kompletno pokrivanje sa svim potrebnim postojećim elementima. Stavka uključuje dobavu i montažu novih elementa za odzrake kanalizacijskih i ventilacijskih vertikala te crijepova za prozračivanje. Obračun po m2 pokrivene površine. </t>
    </r>
  </si>
  <si>
    <t>pokrov</t>
  </si>
  <si>
    <t>odrzačni kompleti</t>
  </si>
  <si>
    <t>7.03</t>
  </si>
  <si>
    <r>
      <rPr>
        <b/>
        <sz val="10"/>
        <rFont val="Calibri"/>
        <family val="2"/>
      </rPr>
      <t xml:space="preserve">Dobava, izrada i montaža pokrova jednostrešne nadstrešnice </t>
    </r>
    <r>
      <rPr>
        <sz val="10"/>
        <rFont val="Calibri"/>
        <family val="2"/>
      </rPr>
      <t>terase valovitim pocinčanim limom. Lim se fiksira na letve prema detaljima proizvođača. Cijena uključuje nabavu i kompletnu postavu lima, sav potreban pribor za učvršćivanje, izradu spojeva, zaštitu po ugradnji i montažu do potpune gotovosti. Sve izvesti po odobrenim detaljima i u dogovoru s projektantom i nadzornim inženjerom.</t>
    </r>
  </si>
  <si>
    <t>7.04</t>
  </si>
  <si>
    <r>
      <rPr>
        <b/>
        <sz val="10"/>
        <rFont val="Calibri"/>
        <family val="2"/>
      </rPr>
      <t>Dobava, izrada i montaža pokrova dviju jednostrešnih nadstrešnica ulaznih prilaza</t>
    </r>
    <r>
      <rPr>
        <sz val="10"/>
        <rFont val="Calibri"/>
        <family val="2"/>
      </rPr>
      <t>. pokrov se izvodi od limenih alu panela ispunjenih mineralnom vunom ili pur pijenom. Cijena uključuje nabavu i kompletnu postavu lima, sav potreban pribor za učvršćivanje, izradu spojeva, zaštitu po ugradnji i montažu do potpune gotovosti. Sve izvesti po odobrenim detaljima i u dogovoru s projektantom.</t>
    </r>
  </si>
  <si>
    <t>Alternativa :  Dobava materijala, izrada i montaža pokrova alumnijskim limom d=0.7 mm, proizvod jednakovrijedan kao tip PREFA Prefalc. Lim se polaže preko krovne ljepenke na prethodno položene OSB-3 ploče d = 2.4 mm. OSB-3 ploče su na utor pero učvršćene na metalnu podkontrukciju. Lim polagati sa stojećim falcom izvedenim po uputstvima proizvođača lima. Cijan uključuje nabavu i kompletnu postavu lima i ljepenke, sav potreban pribor za učvrščivanje, izradu spojeva, zaštitu po ugradnji i montažu do potpune gotovosti. Sve izvesti po odobrenim detaljima i dogovoru s projektantom.</t>
  </si>
  <si>
    <t>a) ulaz u gl. Dvoranu</t>
  </si>
  <si>
    <t>b) ulaz u spremište</t>
  </si>
  <si>
    <t>KROVOPOKRIVAČKI RADOVI UKUPNO:</t>
  </si>
  <si>
    <t>8.00</t>
  </si>
  <si>
    <t>LIMARSKI RADOVI</t>
  </si>
  <si>
    <t>ŽLIJEBOVI</t>
  </si>
  <si>
    <t>8.01</t>
  </si>
  <si>
    <r>
      <t xml:space="preserve">Montaža postojećeg horizontalnog visećeg žlijeba </t>
    </r>
    <r>
      <rPr>
        <sz val="10"/>
        <rFont val="Calibri"/>
        <family val="2"/>
      </rPr>
      <t>demontiranog u fazi radova demontaže i rušenja. Uzdužne padove žlijeba potrebno prolagoditi novoprojektiranim vertikalama. Odvodnja u krovnu vertiklau izvodi se okomito u nivou dna horizontalnog žlijeba. Spoj pokrova brtviti elastičnim brtvenim trakama. Polaže se zajedno sa metalnim nosačima prema detalju. Cijena uključuje sav potreban rad, materijal, pribor i sredstva za izradu. Sve izvesti po detaljima, tehničkim uputama proizvođača, uzancama struke do potpune gotovosti i funkcionalnosti. Prije izrade uskladiti i ovjeriti detalje u dogovoru s projektantom.</t>
    </r>
  </si>
  <si>
    <t>8.02</t>
  </si>
  <si>
    <r>
      <t xml:space="preserve">Montaža postojećih vertikalnih žlijebova </t>
    </r>
    <r>
      <rPr>
        <sz val="10"/>
        <rFont val="Calibri"/>
        <family val="2"/>
      </rPr>
      <t xml:space="preserve">demontiranih u fazi radova demontaže i rušenja. Cijena uključuje sav potreban rad, materijal, pribor i sredstva za izradu. Sve izvesti po detaljima, tehničkim uputama proizvođača, uzancama struke do potpune gotovosti i funkcionalnosti. Prije izrade uskladiti i ovjeriti detalje u dogovoru s projektantom. Sve izvesti po detaljima, tehničkim uputama proizvođača, uzancama struke do potpune gotovosti i funkcionalnosti. </t>
    </r>
  </si>
  <si>
    <t>8.03</t>
  </si>
  <si>
    <r>
      <rPr>
        <b/>
        <sz val="10"/>
        <rFont val="Calibri"/>
        <family val="2"/>
      </rPr>
      <t xml:space="preserve">Izrada, dobava i montaža horizontalnog visećeg žlijeba nadstrešnice terase </t>
    </r>
    <r>
      <rPr>
        <sz val="10"/>
        <rFont val="Calibri"/>
        <family val="2"/>
      </rPr>
      <t xml:space="preserve">iz lima debljine 0,70 mm jednakovrijednog kao lim proizvođaća Prefa, boje prema izboru projektanta, presjeka Ø150 mm pričvršćenog na svaki rog kukama iz plosnatog rostfrei lima 30/5 mm. U cijeni sve navedeno sa potrebnim materijalom za pričvršćenje. Sve izvesti po detaljima, tehničkim uputama proizvođača, uzancama struke do potpune gotovosti i funkcionalnosti. </t>
    </r>
  </si>
  <si>
    <t>8.04</t>
  </si>
  <si>
    <r>
      <rPr>
        <b/>
        <sz val="10"/>
        <rFont val="Calibri"/>
        <family val="2"/>
      </rPr>
      <t xml:space="preserve">Izrada, dobava i montaža vertikala za odvod krovne vode nadstrešnice terase </t>
    </r>
    <r>
      <rPr>
        <sz val="10"/>
        <rFont val="Calibri"/>
        <family val="2"/>
      </rPr>
      <t xml:space="preserve">iz lima debljine 0,7 mm, jednakovrijednog kao lim proizvođaća Prefa, boje prema izboru projektanta. Vertikale su presjeka Ø100 mm. a pričvršćuju se obujmicama na svakih 150 cm visine na zid. U cijeni kompletna vertikala obujmicama iz plosnog željeza sa spojem na horizontalni žljeb i odvod te svim potrebnim materijalom za pričvršćenje. Sve izvesti po detaljima, tehničkim uputama proizvođača, uzancama struke do potpune gotovosti i funkcionalnosti. </t>
    </r>
  </si>
  <si>
    <t>8.05</t>
  </si>
  <si>
    <r>
      <t xml:space="preserve">Izrada, dobava i montaža horizontalnog visećeg žlijeba nadstrešnice </t>
    </r>
    <r>
      <rPr>
        <sz val="10"/>
        <rFont val="Calibri"/>
        <family val="2"/>
      </rPr>
      <t xml:space="preserve">ulaznih prilaza iz Prefa lima debljine 0,70 mm, jednakovrijednog kao lim proizvođaća Prefa, boja prema izboru projektanta, presjeka Ø120 mm pričvršćenog metalni okvir nadstrešnice kukama iz plosnatog rostfrei lima 30/5 mm. Cijena uključuje sav potreban rad, materijal, pribor i sredstva za izradu. Sve izvesti po detaljima, tehničkim uputama proizvođača, uzancama struke do potpune gotovosti i funkcionalnosti. </t>
    </r>
  </si>
  <si>
    <t>8.06</t>
  </si>
  <si>
    <r>
      <rPr>
        <b/>
        <sz val="10"/>
        <rFont val="Calibri"/>
        <family val="2"/>
      </rPr>
      <t>Izrada, dobava i montaža vertikala za odvod krovne vode nadstrešnica prilaza</t>
    </r>
    <r>
      <rPr>
        <sz val="10"/>
        <rFont val="Calibri"/>
        <family val="2"/>
      </rPr>
      <t xml:space="preserve"> iz preffa bojanog al. lima deb. 0,7 mm, jednakovrijednog kao lim proizvođaća Prefa, boje prema izboru projektanta. Vertikale su presjeka Ø80 mm, a pričvršćuju se obujmicama na svakih 150 cm visine na zid. U cijeni kompletna vertikala obujmicama iz plosnog željeza sa spojem na horizontalni žljeb i odvod te svim potrebnim materijalom za pričvršćenje. Sve izvesti po detaljima, tehničkim uputama proizvođača, uzancama struke do potpune gotovosti i funkcionalnosti. </t>
    </r>
  </si>
  <si>
    <t>OPŠAVI</t>
  </si>
  <si>
    <t>8.07</t>
  </si>
  <si>
    <r>
      <rPr>
        <b/>
        <sz val="10"/>
        <rFont val="Calibri"/>
        <family val="2"/>
      </rPr>
      <t>Izrada, dobava i montaža opšava zabata nadstrešnice terase</t>
    </r>
    <r>
      <rPr>
        <sz val="10"/>
        <rFont val="Calibri"/>
        <family val="2"/>
      </rPr>
      <t xml:space="preserve"> plastificiranim alu limom, jedankovijednim kao lim proizvođača Prefa, u boji prema izboru projektanta, debljine 0,70 mm, razvijene širine 15 cm. Cijena uključuje sav potreban rad, materijal, pribor i sredstva za izradu. Sve izvesti po detaljima, tehničkim uputama proizvođača, uzancama struke do potpune gotovosti i funkcionalnosti. </t>
    </r>
  </si>
  <si>
    <t>8.08</t>
  </si>
  <si>
    <r>
      <rPr>
        <b/>
        <sz val="10"/>
        <rFont val="Calibri"/>
        <family val="2"/>
      </rPr>
      <t>Izrada, dobava i montaža opšava na spoju nadstrešnice terase i zatvorenog dijela objekta.</t>
    </r>
    <r>
      <rPr>
        <sz val="10"/>
        <rFont val="Calibri"/>
        <family val="2"/>
      </rPr>
      <t xml:space="preserve"> Opšav izvesti plastificiranim alu limom, jedankovijednim kao lim proizvođača Prefa, u boji prema izboru projektanta, debljine 0,70 mm, razvijene širine 70 cm. Cijena uključuje sav potreban rad, materijal, pribor i sredstva za izradu. Sve izvesti po detaljima, tehničkim uputama proizvođača, uzancama struke do potpune gotovosti i funkcionalnosti. </t>
    </r>
  </si>
  <si>
    <t>8.09</t>
  </si>
  <si>
    <r>
      <rPr>
        <b/>
        <sz val="10"/>
        <rFont val="Calibri"/>
        <family val="2"/>
      </rPr>
      <t xml:space="preserve">Izrada, dobava i montaža opšava na spoju ravnog krova i nadstrešnica ulaznih prilaza. </t>
    </r>
    <r>
      <rPr>
        <sz val="10"/>
        <rFont val="Calibri"/>
        <family val="2"/>
      </rPr>
      <t xml:space="preserve">Opšav izvesti plastificiranim alu limom, jedankovijednim kao lim proizvođača Prefa, u boji prema izboru projektanta, debljine 0,70 mm. Opšav se sastoji od dva dijela razvijene širine 40 i 25 cm. Cijena uključuje sav potreban rad, materijal, pribor i sredstva za izradu. Sve izvesti po detaljima, tehničkim uputama proizvođača, uzancama struke do potpune gotovosti i funkcionalnosti. </t>
    </r>
  </si>
  <si>
    <t>8.10</t>
  </si>
  <si>
    <r>
      <rPr>
        <b/>
        <sz val="10"/>
        <rFont val="Calibri"/>
        <family val="2"/>
      </rPr>
      <t>Izrada, dobava i montaža opšava krovne atike</t>
    </r>
    <r>
      <rPr>
        <sz val="10"/>
        <rFont val="Calibri"/>
        <family val="2"/>
      </rPr>
      <t xml:space="preserve"> na dijelu sa ravnim krovom. Opšav atike izveti sa plastificiranim alu limom debljine 1 mm, jedankovijednim kao lim proizvođača Prefa, u boji preostalih opšava i pokrova nadstrešnice terase. Opšav atike izvesti u razvijenoj širini od 65 cm. Postaviti na podkonstrukciju od OSB-3 ploče, postavljene sa nagobom od minimalno 1,5 % prema unutra. Ispod ploče postavlja se XPS debljine 5 cm. Cijena uključuje sav potreban rad, materijal, pribor i sredstva za izradu. Sve izvesti po detaljima, tehničkim uputama proizvođača, uzancama struke do potpune gotovosti i funkcionalnosti. </t>
    </r>
  </si>
  <si>
    <t>8.11</t>
  </si>
  <si>
    <r>
      <rPr>
        <b/>
        <sz val="10"/>
        <rFont val="Calibri"/>
        <family val="2"/>
      </rPr>
      <t xml:space="preserve">Izrada, dobava i montaža mušne mrežice na otvoru za ventilaciju na završetku strehe drvenog krovišta. </t>
    </r>
    <r>
      <rPr>
        <sz val="10"/>
        <rFont val="Calibri"/>
        <family val="2"/>
      </rPr>
      <t>Mrežicu izvesti od nekorodirajućeg pocinčanog lima debljine 0,70 mm,  r.š. cca 20 cm. Sve izvoditi po projektu, detaljima i dogovoru s projektantom. U cijenu uključiti sav potreban rad, dobavu i postavu mušne mrežice, zaštitna sredstva i pribor za pričvršćenje.</t>
    </r>
  </si>
  <si>
    <t>a) postojeće krovište</t>
  </si>
  <si>
    <t>b) krovište nadstrešnice</t>
  </si>
  <si>
    <t>8.12</t>
  </si>
  <si>
    <r>
      <rPr>
        <b/>
        <sz val="10"/>
        <rFont val="Calibri"/>
        <family val="2"/>
      </rPr>
      <t>Izrada, obrada i montaža opšava strehe zatorenog dijela objekta</t>
    </r>
    <r>
      <rPr>
        <sz val="10"/>
        <rFont val="Calibri"/>
        <family val="2"/>
      </rPr>
      <t xml:space="preserve"> 
od plastificiranog alu lima, debljine 0,70 mm, jednakovrijednog kao lim proizvođača Prefa, u boji prema izboru projektanta, razvijene širine cca 20 cm. Cijena uključuje sav potreban rad, materijal, pribor i sredstva za izradu. Sve izvesti po detaljima, tehničkim uputama proizvođača, uzancama struke do potpune gotovosti i funkcionalnosti. </t>
    </r>
  </si>
  <si>
    <t>LIMARSKI RADOVI UKUPNO:</t>
  </si>
  <si>
    <t>OBRTNIČKI RADOVI</t>
  </si>
  <si>
    <t xml:space="preserve">OSTALI RADOVI </t>
  </si>
  <si>
    <t>5.01</t>
  </si>
  <si>
    <t>a) dim 115 x 215 cm</t>
  </si>
  <si>
    <t>b) dim 150 x 190 cm</t>
  </si>
  <si>
    <r>
      <t xml:space="preserve">Izrada i montaža papuča od pocinčanog čelika, za prihvat nazidnice dimenzija 16/20 cm. </t>
    </r>
    <r>
      <rPr>
        <sz val="10"/>
        <rFont val="Calibri"/>
        <family val="2"/>
      </rPr>
      <t xml:space="preserve">Čelična papuča obuhvaća izvedbu 4 Ø12 ankera, anker pločevine d=15 mm, rebra d=15 mm, čeone pločevine d=15 mm, vijke 4 x M16 8.8 pocinčane a sve prema opisu u DETALJU A1 arhitektonskog projekta, list 1.08.  </t>
    </r>
  </si>
  <si>
    <t>OSTLI RADOVI UKUPNO:</t>
  </si>
  <si>
    <t>REKAPITULACIJA</t>
  </si>
  <si>
    <t>A/ GRAĐEVINSKI RADOVI</t>
  </si>
  <si>
    <t>1.00  PRIPREMNI RADOVI, RUŠENJA I DEMONTAŽE</t>
  </si>
  <si>
    <t>UKUPNO</t>
  </si>
  <si>
    <t>2.00  ZEMLJANI RADOVI</t>
  </si>
  <si>
    <t>3.00  BETONSKI I ARMIRANO BETONSKI RADOVI</t>
  </si>
  <si>
    <t>4.00  IZOLATERSKI RADOVI</t>
  </si>
  <si>
    <t>5.00  ZIDARSKI RADOVI</t>
  </si>
  <si>
    <t>6.00  TESARSKI RADOVI</t>
  </si>
  <si>
    <t>7.00  KROVOPOKRIVAČKI RADOVI</t>
  </si>
  <si>
    <t>8.00  LIMARSKI RADOVI</t>
  </si>
  <si>
    <t>UKUPNO:</t>
  </si>
  <si>
    <t>B/ ZANATSKI RADOVI</t>
  </si>
  <si>
    <t>Izradio :</t>
  </si>
  <si>
    <t>Hrvoje Višnjarić, mag.ing.arch.</t>
  </si>
  <si>
    <t>TROŠKOVNIK INSTALACIJA VODOVODA I KANALIZACIJE</t>
  </si>
  <si>
    <t>POSEBNI TEHNIČKI UVJETI GRADNJE ZA INSTALACIJE 
INTERNOG VODOVODA I KANALIZACIJE</t>
  </si>
  <si>
    <t>MATERIJAL</t>
  </si>
  <si>
    <t>Sav materijal i uređaji potrebni za izvedbu instalacija internog vodovoda i kanalizacije moraju odgovarati propisima Hrvatskih normi (HRN) i prema posebnim uvjetima i smjernicama (ukoliko takvi postoje) lokalnih distributera koji gospodare javnim vodovodom i kanalizacijom.
Materijal za izvedbu protupožarne hidrantske mreže mora osim toga odgovarati i “Propisima vatrogasne službe”.</t>
  </si>
  <si>
    <t>IZVEDBA</t>
  </si>
  <si>
    <t xml:space="preserve">Instalaciju internog vodovoda i kanalizacije, te montažu sanitarnih predmeta i uređaja, treba izvesti stručno i točno prema nacrtima, tehničkom opisu, troškovniku i pravilima struke.
Prije početka radova izvoditelj je dužan na gradnji kontrolirati sve mjere koje su mu potrebne za izvedbu i izvedeni objekt usporediti s nacrtima. Ako se ustanove bitne razlike u mjerama, veće promjene ili neki nedostaci, koji bi mogli utjecati na izvedbu radova, izvođač je dužan o tome pravodobno obavijestiti naručitelja i pismeno zatražiti njegove daljnje upute, te ne započeti s radovima dok se ne uklone uočeni nedostaci. Odstupanje od konačno odobrenih nacrta dozvoljeno je na temelju pismenog odobrenja projektanta uz suglasnost naručitelja, a kod većih odstupanja na temelju novog odobrenog projekta.
Naručitelj je dužan dati izvoditelju dovoljno velik osvijetljen prostor na gradilištu za slaganje i uskladištenje materijala i alata, a izvoditelj mora dozvoliti nadzornom organu pristup u prostor u svrhu nadzora izvedbe i materijala.
</t>
  </si>
  <si>
    <t>U zidovima mora projektant, kao i izvoditelj građevinskih radova
u dogovoru s izvoditeljem instalacija, predvidjeti dovoljno velike usjeke i prodore za ugradnju vertikalnih i horizontalnih vodova.
Izvoditelj instalacija vodovoda i kanalizacije mora koordinirati svoju izvedbu sa izvoditeljima ostalih instalacijskih radova, tako da ne dođe do oštećenja instalacija.
Izvoditelj instalacija vodovoda i kanalizacije dužan je voditi za vrijeme izvedbe radova dnevnik montaže u koji se svakodnevno upisuju i po potrebi ucrtavaju svi podaci o radovima na montaži instalacije.</t>
  </si>
  <si>
    <t>INSTALACIJA INTERNOG VODOVODA</t>
  </si>
  <si>
    <t>Projektiranje, izvedba i ispitivanje internih instalacija vodovoda, kao i izvedba okna za vodomjer mora se izvršiti prema pravilima struke i prema propisima lokalnog distributera koji gospodari javnim vodovodom.
Instalaciju spojnog voda od javne vodovodne mreže do internog vodomjernog okna vrši samo lokalni distributer, odnosno ovlašteno poduzeće, a na teret troškova objekta, odnosno investitora.</t>
  </si>
  <si>
    <t>INSTALACIJA INTERNE KANALIZACIJE</t>
  </si>
  <si>
    <t>Projektiranje, izvedba i ispitivanje internih instalacija kanalizacije, kao i izvedba priključnog (kontrolnog) revizijskog okna kanalizacije mora se izvršiti prema pravilima struke i prema propisima lokalnog distributera koji gospodari javnom kanalizacijom ukoliko se građevina priključuje na istu.
Izvedbu priključnog kanala od javnog uličnog kanala do priključnog (kontrolnog) revizijskog okna vrši samo ovlašteno poduzeće koje gospodari javnom kanalizacijom, a na teret troškova objekta, odnosno investitora.</t>
  </si>
  <si>
    <t>SPOREDNI RADOVI</t>
  </si>
  <si>
    <t>U cijeni instalacija internog vodovoda i kanalizacije sadržani su i sljedeći sporedni radovi, ukoliko u troškovniku nije drugačije propisano:
- izmjere potrebne za izvedbu i obračun s upotrebom potrebnih sprava, alata i radne snage;
- izrada potrebnih obračuna i obračunskih nacrta kao prilog konačnom obračunu;
- održavanje rasvjete i čišćenje prostorija koje su dodijeljene za skladište materijala i boravak radnika;
- transport, uskladištenje i čuvanje materijala potrebnog za radove;
- ugradnja materijala, kao i sva spajanja, brtvljenja i ušvršćenja sa svim potrebnim pomoćnim materijalom i priborom;
- dobava i ugradnja podmetača za učvršćenje sanitarnih predmeta;
- izolacija vodovodnih cijevi u zidu i termoizolaciji poda sa gotovim izolacijskim cijevima tipa "Armstrong-Tubolit SG" ili sličnim istovrijednim materijalom;
- izolacija vodovodnih cijevi vođenih slobodno u prostoru (pod stropom, uz zid) sa gotovim izolacijskim cijevima tipa "Armstrong-Armaflex AC" ili sličnim istovrijednim materijalom;
- izolacija vodovodnih cijevi vođenih u drenažnoj podlozi poda i u zemlji sa gotovim bitumeniziranim trakama tipa “Plastizol” ili sličnim istovrijednim materijalom;
- postava i rušenje skela do visine 3,50 m;</t>
  </si>
  <si>
    <t>Troškovi ispitivanja cijevi i drugog materijala prije ugradnje, troškovi ispitivanja instalacija vodovoda i kanalizacije na vodonepropusnost prema postojećim propisima, te ispitivanje uređajnih predmeta na ispravan rad;
- troškovi naknadnog ispitivanja materijala, instalacija i uređajnih predmeta, ali samo u slučaju ako se ispitivanjem dokaže da izvoditelj nije upotrijebio propisan materijal ili nije propisno izvršio svoj rad;
- odstranjenje svih otpadaka i ambalaže od vlastitih radova;
popravak i naknada štete učinjenih nepažnjom ili propustima na tuđim ili vlastitim radovima.
U cijeni instalacija internog vodovoda i kanalizacije nisu sadržani sljedeći sporedni radovi, ukoliko u troškovniku nije drugačije propisano:
- bušenje zidova i zasjeka, rabiciranja, zazidavanja i popravak žbuke;
- postava i rušenje skela u visini preko 3,50 m;
- iskopi, razupiranja jama, zatrpavanje, nabijanje i uspostava prijašnjeg stanja površina;
- uvođenje rasvjete u prostorije skladišta materijala;
- zaštitni naliči vidljivih cijevi protiv korozije ili drugog oštećenja u zgradi;</t>
  </si>
  <si>
    <t>IZMJERE I OBRAČUN</t>
  </si>
  <si>
    <t>Ukoliko u troškovniku nije propisan drugi način obračunavanja, obračunavaju se:
cijevi zajedno s fazonskim komadima odijeljeno prema vrsti i promjeru po m’ mjereno po osi. U cijeni je sadržana dobava i ugradnja, zajedno s eventualnom dobavom i ugradnjom potrebnih kuka, ovjesa, ogrlica i drugo, ali bez armatura:
- slavine, zasuni, armature, obični redukcijski ventili, regulacijski i sigurnosni ventili i drugo po komadu;
- sanitarni i ostali uređajni predmeti po komadu zajedno s montažom ili zasebno dobava i zasebno montaža;
- zaštitni naliči po propisu za soboslikarske i ličilačke radove, zaštitni povoji i zaštitne cijevi po m’ uz oznaku vrste i promjera;
- bušenje proboja zidova prema debljini i vrsti zida po komadu, a zidnih zasjeka prema veličini presjeka zasjeka i vrsti zida po duljini (m’);
- eventualno zidanje, betoniranje, žbukanje i drugo prema “Posebnim tehničkim uvjetima za građevinske radove”;
- iskopi, zatrpavanja i uspostava površina kako je određeno u “Posebnim tehničkim uvjetima za građevinske radove”;
- postava i skidanje skela kako je određeno u “Prosječnim normama u građevinarstvu”.</t>
  </si>
  <si>
    <t>NORME HRN</t>
  </si>
  <si>
    <t>PEHD cijevi i fazonski komadi za vodovod   DIN 8074/8075</t>
  </si>
  <si>
    <t>PE-X vodovodne cijevi i fazonski komadi DIN 16892/893</t>
  </si>
  <si>
    <t>Ravni protočni ventili  M.C5.260</t>
  </si>
  <si>
    <t>Ravni protočni ventili s otvorom za pražnjenje  M.C5.261</t>
  </si>
  <si>
    <t>Kutni protočni ventil M.C5.251</t>
  </si>
  <si>
    <t>Ventil za pražnjenje  M.C5.280</t>
  </si>
  <si>
    <t>Plovni ventil za vodokotlić  M.C5.820</t>
  </si>
  <si>
    <t>Sanitarna keramika U.N5.100</t>
  </si>
  <si>
    <t>Umivaonici  U.N5.110</t>
  </si>
  <si>
    <t>WC školjke U.N5.120-122 i 170</t>
  </si>
  <si>
    <t>Stojeća baterija s pokretnim ispustom M.C5.805</t>
  </si>
  <si>
    <t>Sifon za umivaonik  M.C5.810</t>
  </si>
  <si>
    <t>Sifon za pisoar   M.C5.811</t>
  </si>
  <si>
    <t>Odljevno koljeno s čepom   M.C5.812</t>
  </si>
  <si>
    <t>Preljevno koljeno   M.C5.813</t>
  </si>
  <si>
    <t>Poklopci za okna  M.J6.210</t>
  </si>
  <si>
    <t>PP kanalizacijske cijevi i fazonski komadi DIN 19560</t>
  </si>
  <si>
    <t>OPĆE NAPOMENE:</t>
  </si>
  <si>
    <t>Nacrti, detalji i napomene na nacrtima, zatim tehnički opis, posebni tehnički uvjeti gradnje za instalacije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</si>
  <si>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t>A)</t>
  </si>
  <si>
    <t>PRIPREMNI RADOVI</t>
  </si>
  <si>
    <t>Trasiranje kanala za polaganje instalacija vodovoda i kanalizacije u građevini i vani do mjesta priključenja. 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t>
  </si>
  <si>
    <t>paušalno</t>
  </si>
  <si>
    <t>UKUPNO PRIPREMNI RADOVI:</t>
  </si>
  <si>
    <t>B)</t>
  </si>
  <si>
    <t>1/B</t>
  </si>
  <si>
    <t>Planiranje dna rova sa točnosti -+ 2 cm.</t>
  </si>
  <si>
    <t>Nasipavanje dna rova pijeskom u sloju od 10 cm i fino planiranje u nagibu pod kojim se polažu cijevi. Nakon što su vodovodne i kanalizacijske cijevi položene i ispitane zasipavaju se pijeskom u sloju od 10 cm iznad tjemena cijevi.</t>
  </si>
  <si>
    <t>UKUPNO ZEMLJANI RADOVI:</t>
  </si>
  <si>
    <t>2/B</t>
  </si>
  <si>
    <t>RAZNI GRAĐEVINSKI RADOVI</t>
  </si>
  <si>
    <r>
      <rPr>
        <b/>
        <sz val="10"/>
        <rFont val="Calibri"/>
        <family val="2"/>
      </rPr>
      <t xml:space="preserve">Dobava i ugradnja zaštitne cijevi (vodilica) </t>
    </r>
    <r>
      <rPr>
        <sz val="10"/>
        <rFont val="Calibri"/>
        <family val="2"/>
      </rPr>
      <t>za provod kanalizacijske cijevi DN 160 mm kroz vanjski temeljni zid, sve komplet gotov.</t>
    </r>
  </si>
  <si>
    <r>
      <rPr>
        <b/>
        <sz val="10"/>
        <rFont val="Calibri"/>
        <family val="2"/>
      </rPr>
      <t>Sva potrebna štemanja za izvedbu usjeka i proboja u postojećoj betonskoj podnoj ploči</t>
    </r>
    <r>
      <rPr>
        <sz val="10"/>
        <rFont val="Calibri"/>
        <family val="2"/>
      </rPr>
      <t xml:space="preserve"> na trasi projektiranog vodovoda i kanalizacije, sa ponovnim zatvaranjem usjeka i  proboja odgovarajućim materijalom nakon što su vodovodne i kanalizacijske cijevi ispitane i preuzete. Sve komplet gotovo.</t>
    </r>
  </si>
  <si>
    <t>UKUPNO RAZNI GRAĐEVINSKI RADOVI :</t>
  </si>
  <si>
    <t>C)</t>
  </si>
  <si>
    <t>VODOVOD</t>
  </si>
  <si>
    <t>m</t>
  </si>
  <si>
    <r>
      <rPr>
        <b/>
        <sz val="10"/>
        <rFont val="Calibri"/>
        <family val="2"/>
      </rPr>
      <t>Dobava i montaža polietilenskih PEHD vodovodnih cijevi</t>
    </r>
    <r>
      <rPr>
        <sz val="10"/>
        <rFont val="Calibri"/>
        <family val="2"/>
      </rPr>
      <t xml:space="preserve"> i fazonskih komada za radni tlak PN 10 bara. Cijevi se spajaju tipskim elektro-spojnicama sa dvostrukim naglavkom u svemu prema naputku proizvođača cijevi. Cijevi se polažu na već pripremljenu podlogu u rovu na sloj pijeska. Stavkom je obuhvaćena dobava, transport i ugradnja cijevi i fazonskih komada (lučnih i čvornih gdje se za njih ukaže potreba), kao i sav spojni i brtveni materijal, sve za radni tlak PN 10 bara.</t>
    </r>
  </si>
  <si>
    <t>DN  32 mm</t>
  </si>
  <si>
    <t>UKUPNO VODOVOD:</t>
  </si>
  <si>
    <t>D)</t>
  </si>
  <si>
    <t>KANALIZACIJA</t>
  </si>
  <si>
    <r>
      <rPr>
        <b/>
        <sz val="10"/>
        <rFont val="Calibri"/>
        <family val="2"/>
      </rPr>
      <t>Dobava i ugradnja kanalizacijskih PP cijevi</t>
    </r>
    <r>
      <rPr>
        <sz val="10"/>
        <rFont val="Calibri"/>
        <family val="2"/>
      </rPr>
      <t xml:space="preserve"> i fazonskih komada iz samogasivog polipropilena za horizontalni i vertikalni odvod fekalne kanalizacije u građevini i vani do priključaka na revizijsko okno. U cijenu su uključeni svi potrebni elementi za montažu kao što su spojnice i sav sitni materijal i pribor za montažu cijevi s pričvršćenjem, ovisno o mjestu montaže (kuke, konzole, ovjesi i slično). Sve komplet gotovo i montirano prema naputku proizvođača cijevi i pribora.</t>
    </r>
  </si>
  <si>
    <t>a)</t>
  </si>
  <si>
    <t>cijevi</t>
  </si>
  <si>
    <t>DN   50 mm</t>
  </si>
  <si>
    <t>DN   75 mm</t>
  </si>
  <si>
    <t>DN 110 mm</t>
  </si>
  <si>
    <t>DN 160 mm</t>
  </si>
  <si>
    <t>b)</t>
  </si>
  <si>
    <t>fazonski komadi</t>
  </si>
  <si>
    <t>c)</t>
  </si>
  <si>
    <t xml:space="preserve">ventilacijska kapa </t>
  </si>
  <si>
    <t>UKUPNO KANALIZACIJA:</t>
  </si>
  <si>
    <t>R E K A P I T U L A C I J A</t>
  </si>
  <si>
    <t>A)   PRIPREMNI RADOVI</t>
  </si>
  <si>
    <t>B)   GRAĐEVINSKI RADOVI</t>
  </si>
  <si>
    <t xml:space="preserve">      1.   Zemljani radovi</t>
  </si>
  <si>
    <t xml:space="preserve">      2.   Razni građevinski radovi</t>
  </si>
  <si>
    <t>C)   VODOVOD</t>
  </si>
  <si>
    <t>D)   KANALIZACIJA</t>
  </si>
  <si>
    <t>Količina</t>
  </si>
  <si>
    <t>SVEUKUPNO:</t>
  </si>
  <si>
    <t>TROŠKOVNIK ELEKTROTEHNIČKIH INSTALACIJA</t>
  </si>
  <si>
    <r>
      <t xml:space="preserve">1.1 </t>
    </r>
    <r>
      <rPr>
        <b/>
        <u/>
        <sz val="10"/>
        <color indexed="8"/>
        <rFont val="Calibri"/>
        <family val="2"/>
        <scheme val="minor"/>
      </rPr>
      <t>ELEKTROENERGETSKA INSTALACIJA</t>
    </r>
  </si>
  <si>
    <r>
      <rPr>
        <b/>
        <sz val="10"/>
        <rFont val="Calibri"/>
        <family val="2"/>
        <scheme val="minor"/>
      </rPr>
      <t>NAPOMENA:</t>
    </r>
    <r>
      <rPr>
        <sz val="10"/>
        <rFont val="Calibri"/>
        <family val="2"/>
        <scheme val="minor"/>
      </rPr>
      <t xml:space="preserve"> U svim stavkama gdje se radi definiranja tehničkih svojstava i minimalnih tehničkih uvjeta predmeta nabave navodi tip i prozvođač predmeta nabave (kao tip…, proizvođač...), može se nuditi i neki drugi, istih ili odgovarajućih svojstava. </t>
    </r>
  </si>
  <si>
    <t>Napomena: El. brojilo s uklopnim satom (MTK prijemnikom) kao i priključni</t>
  </si>
  <si>
    <t>samostojeći kabel ormarić PMO, se dobavljaju u sklopu</t>
  </si>
  <si>
    <t>izvođenja el. priključka građevine</t>
  </si>
  <si>
    <t>Br.</t>
  </si>
  <si>
    <t>Naziv</t>
  </si>
  <si>
    <t>jed.mjera</t>
  </si>
  <si>
    <t>Jedinična cijena
(kn)</t>
  </si>
  <si>
    <t>Ukupna cijena
(kn)</t>
  </si>
  <si>
    <t>1.</t>
  </si>
  <si>
    <r>
      <t>Dobava, montaža te pogonsko priključenje razdjelnice prizemlja RP, izrađena kao ormarić od visokovrijedne plastike za ugradnju u zid, u mehaničkoj zaštiti IP40, s kompletno ugrađenom opremom, računajući sav potreban montažni, spojni materijal i pribor i sa svim radovima do potpune funkcionalnosti,</t>
    </r>
    <r>
      <rPr>
        <b/>
        <u/>
        <sz val="10"/>
        <color indexed="8"/>
        <rFont val="Calibri"/>
        <family val="2"/>
        <scheme val="minor"/>
      </rPr>
      <t xml:space="preserve"> prema izvedbenom projektu.</t>
    </r>
  </si>
  <si>
    <r>
      <t>·</t>
    </r>
    <r>
      <rPr>
        <sz val="7"/>
        <color indexed="8"/>
        <rFont val="Calibri"/>
        <family val="2"/>
        <scheme val="minor"/>
      </rPr>
      <t> </t>
    </r>
    <r>
      <rPr>
        <sz val="10"/>
        <color indexed="8"/>
        <rFont val="Calibri"/>
        <family val="2"/>
        <scheme val="minor"/>
      </rPr>
      <t>FID 40/0,3 A</t>
    </r>
  </si>
  <si>
    <r>
      <t>·</t>
    </r>
    <r>
      <rPr>
        <sz val="7"/>
        <color indexed="8"/>
        <rFont val="Calibri"/>
        <family val="2"/>
        <scheme val="minor"/>
      </rPr>
      <t> </t>
    </r>
    <r>
      <rPr>
        <sz val="10"/>
        <color indexed="8"/>
        <rFont val="Calibri"/>
        <family val="2"/>
        <scheme val="minor"/>
      </rPr>
      <t>FID 25/0,03 A</t>
    </r>
  </si>
  <si>
    <r>
      <t>·</t>
    </r>
    <r>
      <rPr>
        <sz val="7"/>
        <color indexed="8"/>
        <rFont val="Calibri"/>
        <family val="2"/>
        <scheme val="minor"/>
      </rPr>
      <t> </t>
    </r>
    <r>
      <rPr>
        <sz val="10"/>
        <color indexed="8"/>
        <rFont val="Calibri"/>
        <family val="2"/>
        <scheme val="minor"/>
      </rPr>
      <t>KO 20kA/0,4kV, Tip 2</t>
    </r>
  </si>
  <si>
    <t>kpl</t>
  </si>
  <si>
    <r>
      <t>·</t>
    </r>
    <r>
      <rPr>
        <sz val="7"/>
        <color indexed="8"/>
        <rFont val="Calibri"/>
        <family val="2"/>
        <scheme val="minor"/>
      </rPr>
      <t> </t>
    </r>
    <r>
      <rPr>
        <sz val="10"/>
        <color indexed="8"/>
        <rFont val="Calibri"/>
        <family val="2"/>
        <scheme val="minor"/>
      </rPr>
      <t>spojni i montažni pribor, funkcionalno ispitivanje</t>
    </r>
  </si>
  <si>
    <r>
      <t>·</t>
    </r>
    <r>
      <rPr>
        <sz val="7"/>
        <color indexed="8"/>
        <rFont val="Calibri"/>
        <family val="2"/>
        <scheme val="minor"/>
      </rPr>
      <t> </t>
    </r>
    <r>
      <rPr>
        <sz val="10"/>
        <color indexed="8"/>
        <rFont val="Calibri"/>
        <family val="2"/>
        <scheme val="minor"/>
      </rPr>
      <t>ostala</t>
    </r>
    <r>
      <rPr>
        <sz val="7"/>
        <color indexed="8"/>
        <rFont val="Calibri"/>
        <family val="2"/>
        <scheme val="minor"/>
      </rPr>
      <t xml:space="preserve"> </t>
    </r>
    <r>
      <rPr>
        <sz val="10"/>
        <color indexed="8"/>
        <rFont val="Calibri"/>
        <family val="2"/>
        <scheme val="minor"/>
      </rPr>
      <t>oprema (prema jednopolnoj shemi)</t>
    </r>
  </si>
  <si>
    <t>Razdjelnica RP:</t>
  </si>
  <si>
    <t>2.</t>
  </si>
  <si>
    <t>Dobava, polaganje, spajanje i pogonsko priključenje glavnog voda do RP, uključivo cijevi i potreban spojni, montažni, razvodni materijal i pribor i sa radovima do potpune funkcionalnosti:</t>
  </si>
  <si>
    <r>
      <t>- PP00-Y 5x10 mm</t>
    </r>
    <r>
      <rPr>
        <vertAlign val="superscript"/>
        <sz val="10"/>
        <color indexed="8"/>
        <rFont val="Calibri"/>
        <family val="2"/>
        <scheme val="minor"/>
      </rPr>
      <t>2</t>
    </r>
  </si>
  <si>
    <t>- i.c. Ø 32 mm</t>
  </si>
  <si>
    <t>3.</t>
  </si>
  <si>
    <t>4.</t>
  </si>
  <si>
    <t>5.</t>
  </si>
  <si>
    <t>6.</t>
  </si>
  <si>
    <t>Dobava i polaganje instalacijskih kanala i cijevi u zidu i plafonu, računajući sav potreban instalacioni materijal i pribor i sa svim potrebnim radovima do potpune funkcionalnosti:</t>
  </si>
  <si>
    <t xml:space="preserve"> - instalacijska PET cijev Ø 23 mm</t>
  </si>
  <si>
    <t xml:space="preserve"> - instalacijska PET cijev Ø 16 mm</t>
  </si>
  <si>
    <t xml:space="preserve"> - instalacijska PET cijev Ø 13,5 mm</t>
  </si>
  <si>
    <t>Dobava, polaganje vodova, spajanje i pogonsko priključenje vodova za izjednačenje potencijala u pod i pod žbuku, povezivanje u kutiji za izjednačenje potencijala, uključivo sav potreban spojni, montažni, razvodni materijal i pribor i sa radovima do potpune funkcionalnosti:</t>
  </si>
  <si>
    <t>- kutija za izjednačenje potencijala</t>
  </si>
  <si>
    <r>
      <t>- P/F 6 mm</t>
    </r>
    <r>
      <rPr>
        <vertAlign val="superscript"/>
        <sz val="10"/>
        <color indexed="8"/>
        <rFont val="Calibri"/>
        <family val="2"/>
        <scheme val="minor"/>
      </rPr>
      <t>2</t>
    </r>
  </si>
  <si>
    <r>
      <t>- P/F 4 mm</t>
    </r>
    <r>
      <rPr>
        <vertAlign val="superscript"/>
        <sz val="10"/>
        <color indexed="8"/>
        <rFont val="Calibri"/>
        <family val="2"/>
        <scheme val="minor"/>
      </rPr>
      <t>2</t>
    </r>
  </si>
  <si>
    <t>- Fe/Zn 25x4 mm</t>
  </si>
  <si>
    <t>- obujmice i ostali materijal</t>
  </si>
  <si>
    <t>11.</t>
  </si>
  <si>
    <t>Dobava potrebnog instalacijskog, montažnog materijala i pribora, nespecificiranog, sa svim potrebnim radovima do potpune funkcionalnosti.</t>
  </si>
  <si>
    <r>
      <t xml:space="preserve">1.2 </t>
    </r>
    <r>
      <rPr>
        <b/>
        <u/>
        <sz val="10"/>
        <color indexed="8"/>
        <rFont val="Calibri"/>
        <family val="2"/>
        <scheme val="minor"/>
      </rPr>
      <t>MREŽNA INSTALACIJA</t>
    </r>
  </si>
  <si>
    <t xml:space="preserve">Dobava, ugradnja i pogonsko spajanje priključnog ormarića ITO s krone regletama 2x10, uključujući sav potreban instalacioni, montažni i spojni materijal i pribor i sa svim radovima do potpune funkcionalnosti </t>
  </si>
  <si>
    <t>Polaganje i pogonsko spajanje telefonskog kabela, uključujući zaštitnu cijev i sav potreban instalacioni i spojni materijal i pribor i sa svim radovima do potpune funkcionalnosti:</t>
  </si>
  <si>
    <t>·         instalacijska PET cijev Ø16 mm</t>
  </si>
  <si>
    <t>Dobava potrebnog instalacijskog, montažnog materijala i pribora, nespecificiranog, sa svim potrebnim radovima do potpune funkcionalnosti, u visini 10% radova</t>
  </si>
  <si>
    <r>
      <t xml:space="preserve">1.3 </t>
    </r>
    <r>
      <rPr>
        <b/>
        <u/>
        <sz val="10"/>
        <color indexed="8"/>
        <rFont val="Calibri"/>
        <family val="2"/>
        <scheme val="minor"/>
      </rPr>
      <t>SOS SUSTAVA SIGNALIZACIJE WC-a ZA INVALIDE</t>
    </r>
  </si>
  <si>
    <t>kom.</t>
  </si>
  <si>
    <t>Dobava, polaganje i spajanje kabela J-Y(St)Y 2x2x0,8 mm za spajanje elemenata SOS sustava. U cijenu uključiti i plastičnu savitljivu cijev Ø16 mm</t>
  </si>
  <si>
    <t>1. 3 INSTALACIJA SUSTAVA ZAŠTITE OD DJELOVANJA MUNJE</t>
  </si>
  <si>
    <t>Dobava trake Fe/Zn 25x4 mm i izvedba uzemljivačkog prstena temeljnog uzemljivača, uključujući sav potreban materijal i pribor i sa svim radovima do potpune funkcionalnosti:</t>
  </si>
  <si>
    <t>- pocinčana traka Fe/Zn 25x4 mm</t>
  </si>
  <si>
    <t>- spajanje Fe/Zn trake s postojećim izvodom postojećeg uzemljivača</t>
  </si>
  <si>
    <t>Dobava trake Fe/Zn 25x4 mm i izvedba zemljovoda od uzemljivača do mjernog spoja i do metalnih masa u građevini i na građevini (razdjelnica, metalne konstrukcije građevine i opreme i dr.) i sa svim radovima do potpune funkcionalnosti.</t>
  </si>
  <si>
    <t>Dobava potrebnog materijala i izvedba potrebnih nespecificiranih radova.</t>
  </si>
  <si>
    <t>ELEKTROINSTALACIJA</t>
  </si>
  <si>
    <t>RASVJETA</t>
  </si>
  <si>
    <t>MREŽNA INSTALACIJA</t>
  </si>
  <si>
    <t>SUSTAV ZAŠTITE OD DJELOVANJA MUNJE</t>
  </si>
  <si>
    <t>SOS SUSTAVA SIGNALIZACIJE WC-a ZA INVALIDE</t>
  </si>
  <si>
    <t>SVEUKUPNO (kn)::</t>
  </si>
  <si>
    <t>PDV (25%)</t>
  </si>
  <si>
    <t>UKUPNO s PDV-om</t>
  </si>
  <si>
    <t>REKAPITULACIJA:</t>
  </si>
  <si>
    <t>INVESTITOR: Općina Sveti Ilija, Trg Josipa Godrijana 2</t>
  </si>
  <si>
    <t>DATUM : listopad, 2019.</t>
  </si>
  <si>
    <t>GLAVNI PROJEKTANT: Hrvoje Višnjarić mag.ing.arch.</t>
  </si>
  <si>
    <t>UKUPNA REKAPITULACIJA TROŠKOVNIKA</t>
  </si>
  <si>
    <t>1. GRAĐEVINSKI RADOVI</t>
  </si>
  <si>
    <t>2. ZANATSKI RADOVI</t>
  </si>
  <si>
    <t>3. HIDROINSTALACIJSKI RADOVI</t>
  </si>
  <si>
    <t>4. ELEKTROINSTALCIJSKI RADOVI</t>
  </si>
  <si>
    <t>PDV 25%</t>
  </si>
  <si>
    <t>SVEUKUPNO SA PDV-om</t>
  </si>
  <si>
    <t>GRAĐEVINA: REKONSTRUKCIJA POSTOJEĆE GRAĐEVINE 
                       JAVNE NAMJENE U TOMAŠEVCU BIŠKUPEČKOM</t>
  </si>
  <si>
    <t>ZAJEDNIČKA OZNAKA PROJEKTA : 3/2019</t>
  </si>
  <si>
    <r>
      <rPr>
        <b/>
        <sz val="10"/>
        <color theme="3"/>
        <rFont val="Calibri"/>
        <family val="2"/>
      </rPr>
      <t>Iskop rova za polaganje vodovodnih i kanalizacijskih cijevi,</t>
    </r>
    <r>
      <rPr>
        <sz val="10"/>
        <color theme="3"/>
        <rFont val="Calibri"/>
        <family val="2"/>
      </rPr>
      <t xml:space="preserve"> septičke jame i vodomjernog okna u zemljištu C kategorije sa odbacivanjem zemlje na 1,00 m od ruba rova. Nagib i dubina iskopa prema projektu.</t>
    </r>
  </si>
  <si>
    <r>
      <t>m</t>
    </r>
    <r>
      <rPr>
        <b/>
        <vertAlign val="superscript"/>
        <sz val="10"/>
        <color theme="3"/>
        <rFont val="Calibri"/>
        <family val="2"/>
      </rPr>
      <t>3</t>
    </r>
  </si>
  <si>
    <r>
      <t>m</t>
    </r>
    <r>
      <rPr>
        <b/>
        <vertAlign val="superscript"/>
        <sz val="10"/>
        <color theme="3"/>
        <rFont val="Calibri"/>
        <family val="2"/>
      </rPr>
      <t>2</t>
    </r>
  </si>
  <si>
    <r>
      <rPr>
        <b/>
        <sz val="10"/>
        <color theme="3"/>
        <rFont val="Calibri"/>
        <family val="2"/>
      </rPr>
      <t>Zatrpavanje rova zemljom od iskopa</t>
    </r>
    <r>
      <rPr>
        <sz val="10"/>
        <color theme="3"/>
        <rFont val="Calibri"/>
        <family val="2"/>
      </rPr>
      <t xml:space="preserve"> nakon što su cijevi položene i ispitane na vodonepropusnost i funkcionalnost i zasipane pijeskom. Zatrpavanje se vrši u slojevima od po 30 cm uz prethodno nabijanje. Prvi sloj nasipa zemljom ne smije sadržavati kamen ili neki drugi grubi materijal, ostali slojevi nasipavaju se preostalom zemljom od iskopa.</t>
    </r>
  </si>
  <si>
    <r>
      <rPr>
        <b/>
        <sz val="10"/>
        <color theme="3"/>
        <rFont val="Calibri"/>
        <family val="2"/>
      </rPr>
      <t>Utovar, prijevoz i razastiranje preostale zemlje</t>
    </r>
    <r>
      <rPr>
        <sz val="10"/>
        <color theme="3"/>
        <rFont val="Calibri"/>
        <family val="2"/>
      </rPr>
      <t xml:space="preserve"> od iskopa na mjesto koje odredi investitor.</t>
    </r>
  </si>
  <si>
    <r>
      <rPr>
        <b/>
        <sz val="10"/>
        <color theme="3"/>
        <rFont val="Calibri"/>
        <family val="2"/>
      </rPr>
      <t>Izvedba vodomjernog okna</t>
    </r>
    <r>
      <rPr>
        <sz val="10"/>
        <color theme="3"/>
        <rFont val="Calibri"/>
        <family val="2"/>
      </rPr>
      <t xml:space="preserve"> veličine prema projektu iz vodonepropusnog betona C 25/30 u potrebnoj glatkoj oplati. Penjalice za silaz u okno su iz betonskog željeza f 20 mm. Poklopac okna je iz lijevanog željeza veličine 60x60 cm razred opterećenja A 15 sa natpisom "VODOVOD". Cijena sadrži sve komplet gotovo s dobavom i ugradnjom betona u potrebnoj oplati, izradom i montažom armature, lijevano željeznim poklopcem i penjalicama. Zemljani radovi obračunavaju se posebno. Svi ostali radovi, kao i potreban materijal, izrada i montaža armature sadržani su u jediničnoj cijeni okna - sve komplet gotovo.</t>
    </r>
  </si>
  <si>
    <r>
      <rPr>
        <b/>
        <sz val="10"/>
        <color theme="3"/>
        <rFont val="Calibri"/>
        <family val="2"/>
      </rPr>
      <t>Izvedba trodjelne septičke jame korisnog volumena</t>
    </r>
    <r>
      <rPr>
        <sz val="10"/>
        <color theme="3"/>
        <rFont val="Calibri"/>
        <family val="2"/>
      </rPr>
      <t xml:space="preserve">
V = 3,00 m</t>
    </r>
    <r>
      <rPr>
        <vertAlign val="superscript"/>
        <sz val="10"/>
        <color theme="3"/>
        <rFont val="Calibri"/>
        <family val="2"/>
      </rPr>
      <t>3</t>
    </r>
    <r>
      <rPr>
        <sz val="10"/>
        <color theme="3"/>
        <rFont val="Calibri"/>
        <family val="2"/>
      </rPr>
      <t xml:space="preserve"> iz vodonepropusnog betona C 25/30 u glatkoj oplati. Dno i stijene obraditi cementnim mortom do crnog sjaja. Tri komada poklopca su lijevano željezni veličine 60 x 60 cm, razred opterećenja A 15. Kod betoniranja septičke jame na spoju plastične cijevi u jamu potrebno je ugraditii fazonski komad koji omogućuju vodonepropusnost spoja,   sa pripadajućom brtvom DN 160 mm. Penjalice su iz betonskog željeza f 20 mm. Zemljani radovi obračunavaju se posebno. Svi ostali radovi, kao i potreban materijal, izrada i montaža armature  sadržani su u jediničnoj cijeni jame - sve komplet gotovo.</t>
    </r>
  </si>
  <si>
    <t>1.00 OSTALI RADOVI</t>
  </si>
  <si>
    <t xml:space="preserve">Prije početka svih radova na rušenjima i razgrađivanjima, potrebno je voditi računa o svim instalacijama na građevini, te isključiti one koje bi ugrozile nesmetan rad i sigurnost radnika.
Ponuđač radova na rušenjima objekta, prije formiranja ponude, dužan je pregledati i upoznati se sa cjelokupnom postojećom tehničkom dokumentacijom objekta, pregledati lokaciju i upoznati se sa stvarnim stanjem na istoj, kako bi bio što bolje informiran o predmetu ponude.
Rušenje objekta nakon provedenih pripremnih radova, vrši se prema unaprijed utvrđenom redoslijedu dogovorenom sa nadzornim inženjerom i investitorom. Rušenje objekta vrši se u pravilu ručno. Demontaže dijelova objekta vrše se logičnim slijedom na način, da jedan rad ne ometa ili onemogućuje izvedbu demontaže drugih dijelova objekta.
Posebno je nužno paziti na instalacije, o čemu treba izvoditelj radova zajedno sa nadzornim inženjerom provesti kontrolu iskolčenja svih vrsta instalacija.
Jednična cijena iz ponude izvođača treba obuhvatiti kompletno rušenje uključivo sve pripremno završne radove.
Pri rušenjima i izvođenju nadgradnje na krov izvođač će primjeniti takav redoslijed, tehnologiju i vrijeme izvođenja da se isključi opasnost oštećenja donjih prostora koji ostaju u upotrebi. Tijekom izvođenja treba poduzimati mjere i po potrebi izvoditi privremene zaštitne konstrukcije radi sprečavanja prodiranja oborinske vode. Spomenute mjere i radovi neće se posebno obračunavati.
Svi prijenosi materijala dobivenih rušenjem, unutar gradilišta, te odvoz na otpad ili privremeni deponij, sa raskrčenjem i čišćenjem terena, trebaju biti uključeni u jedničnoj cijeni radova na rušenju, i neće se priznati, ako nisu posebno opisani u stavci radova.
Količine u trškovniku računate su u adekvatno ugrađenom kompaktnom stanju materijala u konstrukcijama, te se neće priznati nikakve razlike između kompaktnog i rastresitog stanja.
Po završetku radova rušenja potrebno je sav otpadni materijal  sortirati prema tipu, te odvesti na deponiju određenu od strane općine ili županije, primjenjujući Zakon o otpadu (NN 178/04, 153/05, 111/06) i Zakon o zaštiti okoliša (NN 111/70).
</t>
  </si>
  <si>
    <r>
      <rPr>
        <b/>
        <sz val="10"/>
        <rFont val="Calibri"/>
        <family val="2"/>
        <charset val="238"/>
        <scheme val="minor"/>
      </rPr>
      <t xml:space="preserve">Dobava, nasipavanje, planiranje i  sloja pranog kamena </t>
    </r>
    <r>
      <rPr>
        <sz val="10"/>
        <rFont val="Calibri"/>
        <family val="2"/>
        <charset val="238"/>
        <scheme val="minor"/>
      </rPr>
      <t xml:space="preserve">(obla zrna bez lomljenih zrna) </t>
    </r>
    <r>
      <rPr>
        <sz val="10"/>
        <rFont val="Calibri"/>
        <family val="2"/>
        <scheme val="minor"/>
      </rPr>
      <t xml:space="preserve">granulacije 16 - 32 mm, u debljini cca 4 cm iznad TPO folije na ravnom krovu.
</t>
    </r>
  </si>
  <si>
    <r>
      <t xml:space="preserve">Izrada i montaža  čelične konzolne konstrukcije - nadstrešnice povrh glavnog ulaza i ulaza u skladište. </t>
    </r>
    <r>
      <rPr>
        <sz val="10"/>
        <rFont val="Calibri"/>
        <family val="2"/>
      </rPr>
      <t>Konstrukcija se sastoji od čeličnih pocinčanih plastificiranih IPE i L profila, dim 80/140/5 mm. L profil se vijcima pričvrščuje na ugrađene sidrene ploče u AB gredi, na svakih 40 cm.  Sidrene pločevine izvedene od dva dijela: pločevine koja se tijekom betoniranja nadvoja, ankerima sidri u beton i dijela sa rupama za vijke i hrptom, koji se naknadno vare na pločevinu ugrađenu u beton. Ploča sa ankerima u betonu dim 120/160/10 mm. Hrbat pločevine debljine isto 10 mm, te pločevina sa rupama za vijeke dimenzija kao i pločevina u betonu. U cijeni sve komplet, nosaći sa čeličnim papučama, do potpune gotovosti. Pokrov nadstrešnice i potrebni opšavi obračunati u krovopokrivačkim i limarskim radovima. Sve elemente čelične konstrukcije, osim IPE i L profila zaštiti antikorozivnim premazomni konačno lakirati pokrivnim mat lakom u tonu po izboru projektanta.</t>
    </r>
  </si>
  <si>
    <r>
      <t xml:space="preserve">Dobava, izrada i montaža čeličnih pocinčanih papuča za stupove nadstrešnice terase. </t>
    </r>
    <r>
      <rPr>
        <sz val="10"/>
        <rFont val="Calibri"/>
        <family val="2"/>
      </rPr>
      <t xml:space="preserve">Papuče trebaju obuhvatiti drvene stupove presjek 16 x 16 cm, koji su odmaknuti od podne konstrukcije. Ugradnja papuče prije izvođenja slojeva poda terase. Fiksiranje papuča u ab podnu betonsku ploču vijcima. </t>
    </r>
  </si>
  <si>
    <r>
      <rPr>
        <b/>
        <sz val="10"/>
        <rFont val="Calibri"/>
        <family val="2"/>
      </rPr>
      <t>Demontaža i odvoz</t>
    </r>
    <r>
      <rPr>
        <sz val="10"/>
        <rFont val="Calibri"/>
        <family val="2"/>
      </rPr>
      <t xml:space="preserve"> postojećeg kontenjera i sa njime povezanih instalacijskih elementa (kablovi, vodovi itd.) na mjesto prema dogovoru sa investitorom. </t>
    </r>
  </si>
  <si>
    <r>
      <rPr>
        <b/>
        <sz val="10"/>
        <rFont val="Calibri"/>
        <family val="2"/>
      </rPr>
      <t>Demontaža  i skladištenje</t>
    </r>
    <r>
      <rPr>
        <sz val="10"/>
        <rFont val="Calibri"/>
        <family val="2"/>
      </rPr>
      <t xml:space="preserve"> rasvjetnih tijela te pratećih materijala (kablova, nosača, držača i sl.). U cijenu uključiti demontažu, prijenos, utovar i odvožnju. Sav materijal skladištiti na zaštičeno i sigurno mjesto prema dogovoru sa investitorom.</t>
    </r>
  </si>
  <si>
    <r>
      <rPr>
        <b/>
        <sz val="10"/>
        <rFont val="Calibri"/>
        <family val="2"/>
      </rPr>
      <t>Demontaža i skladištenje</t>
    </r>
    <r>
      <rPr>
        <sz val="10"/>
        <rFont val="Calibri"/>
        <family val="2"/>
      </rPr>
      <t xml:space="preserve"> svih elementa postojećeg krovišta sa konstruktivnim i nekontruktivnim elementima (crijep, letve i kontraletve, dašćana oplata, oluci itd.). 
U cijenu uključiti demontažu, prijenos, utovar i odvožnju. Sav materijal skladištiti na zaštičeno i sigurno mjesto prema dogovoru sa investitorom. Obračun stavke po površini tlocrtne projekcije krovišta, nagiba od 28°.</t>
    </r>
  </si>
  <si>
    <r>
      <rPr>
        <b/>
        <sz val="10"/>
        <rFont val="Calibri"/>
        <family val="2"/>
      </rPr>
      <t>Demontaža i premještanje</t>
    </r>
    <r>
      <rPr>
        <sz val="10"/>
        <rFont val="Calibri"/>
        <family val="2"/>
      </rPr>
      <t xml:space="preserve"> postoječeg priključka el. Struje. Priključak će se privremeno premjestiti za potrebe gradilišta, a prema shemi gradilišta.</t>
    </r>
  </si>
  <si>
    <r>
      <rPr>
        <b/>
        <sz val="10"/>
        <rFont val="Calibri"/>
        <family val="2"/>
      </rPr>
      <t>Otpajanje i demontaža</t>
    </r>
    <r>
      <rPr>
        <sz val="10"/>
        <rFont val="Calibri"/>
        <family val="2"/>
      </rPr>
      <t xml:space="preserve"> postojećeg vanjskog rasvjetnog stupa. Stup se nalazi zapadno od postojeće nadstrešnice. U cijenu uključiti demontažu, prijenos, utovar i dovožnju na mjesto po dogovoru sa vlasnikom.</t>
    </r>
  </si>
  <si>
    <r>
      <rPr>
        <b/>
        <sz val="10"/>
        <rFont val="Calibri"/>
        <family val="2"/>
      </rPr>
      <t>Strojno rušenje dijela postojeće podne ploče,</t>
    </r>
    <r>
      <rPr>
        <sz val="10"/>
        <rFont val="Calibri"/>
        <family val="2"/>
      </rPr>
      <t xml:space="preserve"> na višem dijelu, u visini od 6 cm. Površinu ploče potrebno dovesti u čisto i poravnato stanje kako bi se nakon nanošenja morta za poravnanje osigurala adekvatna podloga za izvedbu hidroizolacije. Srušeni materijal i otpad odvesti na deponij prema dogovoru sa investitorm.</t>
    </r>
  </si>
  <si>
    <r>
      <rPr>
        <b/>
        <sz val="10"/>
        <rFont val="Calibri"/>
        <family val="2"/>
      </rPr>
      <t>Strojno skidanje humusa</t>
    </r>
    <r>
      <rPr>
        <sz val="10"/>
        <rFont val="Calibri"/>
        <family val="2"/>
      </rPr>
      <t xml:space="preserve"> na parceli oko tlocrta postojeće i novoprojektirane građevine u  u sloju debljine projektirano do gornje kote temeljnih traka novoprojektiranog dijela građevine, ali ne manje od 20 cm od kote zatečenog terena. Stavka uključuje odvoz na privremenu deponiju koju odredi investitor, udaljenosti do 15 km. Iskopani materijal će se koristiti za nasipavanje zelenih površina nakon izvedbe građevine, a višak će se odvesti na deponiju.</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</si>
</sst>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kn-41A]"/>
    <numFmt numFmtId="165" formatCode="000,000"/>
    <numFmt numFmtId="166" formatCode="0,000"/>
  </numFmts>
  <fonts count="37" x14ac:knownFonts="1">
    <font>
      <sz val="11"/>
      <color theme="1"/>
      <name val="Calibri"/>
      <family val="2"/>
      <charset val="238"/>
      <scheme val="minor"/>
    </font>
    <font>
      <b/>
      <sz val="11"/>
      <color rgb="FF3F3F3F"/>
      <name val="Calibri"/>
      <family val="2"/>
      <charset val="238"/>
      <scheme val="minor"/>
    </font>
    <font>
      <b/>
      <sz val="10"/>
      <name val="Calibri"/>
      <family val="2"/>
      <scheme val="minor"/>
    </font>
    <font>
      <sz val="10"/>
      <name val="Calibri"/>
      <family val="2"/>
      <scheme val="minor"/>
    </font>
    <font>
      <b/>
      <sz val="16"/>
      <name val="Calibri"/>
      <family val="2"/>
      <scheme val="minor"/>
    </font>
    <font>
      <b/>
      <sz val="12"/>
      <name val="Calibri"/>
      <family val="2"/>
      <scheme val="minor"/>
    </font>
    <font>
      <sz val="10"/>
      <name val="Calibri"/>
      <family val="2"/>
    </font>
    <font>
      <b/>
      <sz val="10"/>
      <name val="Calibri"/>
      <family val="2"/>
    </font>
    <font>
      <u/>
      <sz val="10"/>
      <name val="Calibri"/>
      <family val="2"/>
      <scheme val="minor"/>
    </font>
    <font>
      <sz val="10"/>
      <color rgb="FFFF0000"/>
      <name val="Calibri"/>
      <family val="2"/>
      <scheme val="minor"/>
    </font>
    <font>
      <b/>
      <sz val="14"/>
      <name val="Calibri"/>
      <family val="2"/>
      <scheme val="minor"/>
    </font>
    <font>
      <b/>
      <u/>
      <sz val="10"/>
      <name val="Calibri"/>
      <family val="2"/>
      <scheme val="minor"/>
    </font>
    <font>
      <sz val="12"/>
      <name val="Calibri"/>
      <family val="2"/>
      <scheme val="minor"/>
    </font>
    <font>
      <b/>
      <sz val="11"/>
      <name val="Calibri"/>
      <family val="2"/>
      <scheme val="minor"/>
    </font>
    <font>
      <sz val="10"/>
      <color indexed="8"/>
      <name val="Calibri"/>
      <family val="2"/>
      <scheme val="minor"/>
    </font>
    <font>
      <b/>
      <sz val="10"/>
      <color indexed="8"/>
      <name val="Calibri"/>
      <family val="2"/>
      <scheme val="minor"/>
    </font>
    <font>
      <sz val="10"/>
      <name val="Arial"/>
      <family val="2"/>
      <charset val="238"/>
    </font>
    <font>
      <sz val="10"/>
      <name val="Calibri"/>
      <family val="2"/>
      <charset val="238"/>
      <scheme val="minor"/>
    </font>
    <font>
      <sz val="10"/>
      <color theme="1"/>
      <name val="Calibri"/>
      <family val="2"/>
      <scheme val="minor"/>
    </font>
    <font>
      <b/>
      <sz val="11"/>
      <color theme="1"/>
      <name val="Calibri"/>
      <family val="2"/>
      <scheme val="minor"/>
    </font>
    <font>
      <b/>
      <sz val="10"/>
      <color theme="1"/>
      <name val="Calibri"/>
      <family val="2"/>
      <scheme val="minor"/>
    </font>
    <font>
      <b/>
      <u/>
      <sz val="10"/>
      <color indexed="8"/>
      <name val="Calibri"/>
      <family val="2"/>
      <scheme val="minor"/>
    </font>
    <font>
      <u/>
      <sz val="10"/>
      <color indexed="8"/>
      <name val="Calibri"/>
      <family val="2"/>
      <scheme val="minor"/>
    </font>
    <font>
      <sz val="7"/>
      <color indexed="8"/>
      <name val="Calibri"/>
      <family val="2"/>
      <scheme val="minor"/>
    </font>
    <font>
      <vertAlign val="superscript"/>
      <sz val="10"/>
      <color indexed="8"/>
      <name val="Calibri"/>
      <family val="2"/>
      <scheme val="minor"/>
    </font>
    <font>
      <b/>
      <sz val="12"/>
      <color theme="1"/>
      <name val="Calibri"/>
      <family val="2"/>
      <charset val="238"/>
      <scheme val="minor"/>
    </font>
    <font>
      <sz val="12"/>
      <color theme="1"/>
      <name val="Calibri"/>
      <family val="2"/>
      <scheme val="minor"/>
    </font>
    <font>
      <b/>
      <sz val="12"/>
      <color theme="1"/>
      <name val="Calibri"/>
      <family val="2"/>
      <scheme val="minor"/>
    </font>
    <font>
      <b/>
      <sz val="10"/>
      <color rgb="FFFF0000"/>
      <name val="Calibri"/>
      <family val="2"/>
      <scheme val="minor"/>
    </font>
    <font>
      <sz val="11"/>
      <color rgb="FFFF0000"/>
      <name val="Calibri"/>
      <family val="2"/>
      <scheme val="minor"/>
    </font>
    <font>
      <sz val="10"/>
      <color theme="3"/>
      <name val="Calibri"/>
      <family val="2"/>
      <scheme val="minor"/>
    </font>
    <font>
      <b/>
      <sz val="10"/>
      <color theme="3"/>
      <name val="Calibri"/>
      <family val="2"/>
      <scheme val="minor"/>
    </font>
    <font>
      <b/>
      <sz val="10"/>
      <color theme="3"/>
      <name val="Calibri"/>
      <family val="2"/>
    </font>
    <font>
      <sz val="10"/>
      <color theme="3"/>
      <name val="Calibri"/>
      <family val="2"/>
    </font>
    <font>
      <b/>
      <vertAlign val="superscript"/>
      <sz val="10"/>
      <color theme="3"/>
      <name val="Calibri"/>
      <family val="2"/>
    </font>
    <font>
      <vertAlign val="superscript"/>
      <sz val="10"/>
      <color theme="3"/>
      <name val="Calibri"/>
      <family val="2"/>
    </font>
    <font>
      <b/>
      <sz val="10"/>
      <name val="Calibri"/>
      <family val="2"/>
      <charset val="238"/>
      <scheme val="minor"/>
    </font>
  </fonts>
  <fills count="16">
    <fill>
      <patternFill patternType="none"/>
    </fill>
    <fill>
      <patternFill patternType="gray125"/>
    </fill>
    <fill>
      <patternFill patternType="solid">
        <fgColor rgb="FFF2F2F2"/>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s>
  <borders count="6">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1" fillId="2" borderId="1" applyNumberFormat="0" applyAlignment="0" applyProtection="0"/>
    <xf numFmtId="0" fontId="16" fillId="0" borderId="0" applyNumberFormat="0" applyFont="0" applyFill="0" applyAlignment="0" applyProtection="0"/>
    <xf numFmtId="0" fontId="16" fillId="0" borderId="0"/>
    <xf numFmtId="0" fontId="16" fillId="0" borderId="0"/>
    <xf numFmtId="0" fontId="16" fillId="0" borderId="0"/>
  </cellStyleXfs>
  <cellXfs count="297">
    <xf numFmtId="0" fontId="0" fillId="0" borderId="0" xfId="0"/>
    <xf numFmtId="49" fontId="2" fillId="0" borderId="0" xfId="0" applyNumberFormat="1" applyFont="1" applyFill="1" applyBorder="1" applyAlignment="1">
      <alignment horizontal="left" vertical="top"/>
    </xf>
    <xf numFmtId="0" fontId="3" fillId="0" borderId="0" xfId="0" applyNumberFormat="1" applyFont="1" applyFill="1" applyBorder="1" applyAlignment="1">
      <alignment vertical="top"/>
    </xf>
    <xf numFmtId="0" fontId="3" fillId="0" borderId="0" xfId="0" applyNumberFormat="1" applyFont="1" applyFill="1" applyBorder="1" applyAlignment="1">
      <alignment horizontal="left"/>
    </xf>
    <xf numFmtId="2" fontId="2" fillId="0" borderId="0" xfId="0" applyNumberFormat="1" applyFont="1" applyFill="1" applyBorder="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xf numFmtId="49" fontId="2" fillId="3" borderId="0" xfId="0" applyNumberFormat="1" applyFont="1" applyFill="1" applyBorder="1" applyAlignment="1">
      <alignment horizontal="left" vertical="top"/>
    </xf>
    <xf numFmtId="0" fontId="4" fillId="3" borderId="0" xfId="0" applyNumberFormat="1" applyFont="1" applyFill="1" applyBorder="1" applyAlignment="1">
      <alignment vertical="top"/>
    </xf>
    <xf numFmtId="0" fontId="3" fillId="3" borderId="0" xfId="0" applyNumberFormat="1" applyFont="1" applyFill="1" applyBorder="1" applyAlignment="1">
      <alignment horizontal="left"/>
    </xf>
    <xf numFmtId="2" fontId="2" fillId="3" borderId="0" xfId="0" applyNumberFormat="1" applyFont="1" applyFill="1" applyBorder="1" applyAlignment="1">
      <alignment horizontal="right"/>
    </xf>
    <xf numFmtId="164" fontId="3" fillId="3" borderId="0" xfId="0" applyNumberFormat="1" applyFont="1" applyFill="1" applyBorder="1" applyAlignment="1"/>
    <xf numFmtId="49" fontId="2" fillId="4" borderId="0" xfId="0" applyNumberFormat="1" applyFont="1" applyFill="1" applyBorder="1" applyAlignment="1">
      <alignment horizontal="left" vertical="top"/>
    </xf>
    <xf numFmtId="0" fontId="5" fillId="4" borderId="0" xfId="0" applyNumberFormat="1" applyFont="1" applyFill="1" applyBorder="1" applyAlignment="1">
      <alignment vertical="top"/>
    </xf>
    <xf numFmtId="0" fontId="3" fillId="4" borderId="0" xfId="0" applyNumberFormat="1" applyFont="1" applyFill="1" applyBorder="1" applyAlignment="1">
      <alignment horizontal="left"/>
    </xf>
    <xf numFmtId="2" fontId="2" fillId="4" borderId="0" xfId="0" applyNumberFormat="1" applyFont="1" applyFill="1" applyBorder="1" applyAlignment="1">
      <alignment horizontal="right"/>
    </xf>
    <xf numFmtId="164" fontId="3" fillId="4" borderId="0" xfId="0" applyNumberFormat="1" applyFont="1" applyFill="1" applyBorder="1" applyAlignment="1"/>
    <xf numFmtId="49" fontId="2" fillId="5" borderId="0" xfId="0" applyNumberFormat="1" applyFont="1" applyFill="1" applyBorder="1" applyAlignment="1">
      <alignment horizontal="left" vertical="top" wrapText="1"/>
    </xf>
    <xf numFmtId="0" fontId="2" fillId="5" borderId="0" xfId="0" applyNumberFormat="1" applyFont="1" applyFill="1" applyBorder="1" applyAlignment="1">
      <alignment vertical="top" wrapText="1"/>
    </xf>
    <xf numFmtId="0" fontId="2" fillId="5" borderId="0" xfId="0" applyNumberFormat="1" applyFont="1" applyFill="1" applyBorder="1" applyAlignment="1">
      <alignment horizontal="left" wrapText="1"/>
    </xf>
    <xf numFmtId="2" fontId="2" fillId="5" borderId="0" xfId="0" applyNumberFormat="1" applyFont="1" applyFill="1" applyBorder="1" applyAlignment="1">
      <alignment horizontal="right" wrapText="1"/>
    </xf>
    <xf numFmtId="164" fontId="3" fillId="5" borderId="0" xfId="0" applyNumberFormat="1" applyFont="1" applyFill="1" applyBorder="1" applyAlignment="1"/>
    <xf numFmtId="49" fontId="2" fillId="0" borderId="0"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left" wrapText="1"/>
    </xf>
    <xf numFmtId="2" fontId="2" fillId="0" borderId="0" xfId="0" applyNumberFormat="1" applyFont="1" applyFill="1" applyBorder="1" applyAlignment="1">
      <alignment horizontal="right" wrapText="1"/>
    </xf>
    <xf numFmtId="0" fontId="2" fillId="0" borderId="0" xfId="0" applyFont="1" applyFill="1" applyBorder="1" applyAlignment="1">
      <alignment vertical="top" wrapText="1"/>
    </xf>
    <xf numFmtId="0" fontId="3" fillId="0" borderId="0" xfId="0" applyFont="1" applyFill="1" applyBorder="1" applyAlignment="1">
      <alignment horizontal="left" wrapText="1"/>
    </xf>
    <xf numFmtId="164" fontId="3" fillId="0" borderId="0" xfId="0" applyNumberFormat="1" applyFont="1" applyFill="1" applyBorder="1" applyAlignment="1">
      <alignment wrapText="1"/>
    </xf>
    <xf numFmtId="0" fontId="3" fillId="0" borderId="0" xfId="0" applyFont="1" applyFill="1" applyBorder="1" applyAlignment="1">
      <alignment vertical="top" wrapText="1"/>
    </xf>
    <xf numFmtId="164" fontId="3" fillId="0" borderId="0" xfId="0" applyNumberFormat="1" applyFont="1" applyFill="1" applyAlignment="1"/>
    <xf numFmtId="0" fontId="3" fillId="0" borderId="2" xfId="0" applyNumberFormat="1" applyFont="1" applyFill="1" applyBorder="1" applyAlignment="1">
      <alignment vertical="top" wrapText="1"/>
    </xf>
    <xf numFmtId="0" fontId="3" fillId="0" borderId="2" xfId="0" applyNumberFormat="1" applyFont="1" applyFill="1" applyBorder="1" applyAlignment="1">
      <alignment horizontal="left" wrapText="1"/>
    </xf>
    <xf numFmtId="2" fontId="2" fillId="0" borderId="2" xfId="0" applyNumberFormat="1" applyFont="1" applyFill="1" applyBorder="1" applyAlignment="1">
      <alignment horizontal="right" wrapText="1"/>
    </xf>
    <xf numFmtId="164" fontId="3" fillId="0" borderId="2" xfId="0" applyNumberFormat="1" applyFont="1" applyFill="1" applyBorder="1" applyAlignment="1"/>
    <xf numFmtId="0" fontId="2" fillId="0" borderId="0" xfId="0" applyNumberFormat="1" applyFont="1" applyFill="1" applyBorder="1" applyAlignment="1">
      <alignment vertical="top" wrapText="1"/>
    </xf>
    <xf numFmtId="164" fontId="2" fillId="0" borderId="0" xfId="0" applyNumberFormat="1" applyFont="1" applyFill="1" applyBorder="1" applyAlignment="1"/>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wrapText="1"/>
    </xf>
    <xf numFmtId="0" fontId="3" fillId="0" borderId="0" xfId="0" applyFont="1" applyFill="1" applyBorder="1" applyAlignment="1">
      <alignment vertical="top"/>
    </xf>
    <xf numFmtId="0" fontId="2" fillId="5" borderId="3" xfId="0" applyFont="1" applyFill="1" applyBorder="1" applyAlignment="1">
      <alignment vertical="top"/>
    </xf>
    <xf numFmtId="0" fontId="3" fillId="0" borderId="0" xfId="0" applyFont="1" applyFill="1" applyBorder="1" applyAlignment="1">
      <alignment horizontal="left" vertical="top" wrapText="1"/>
    </xf>
    <xf numFmtId="0" fontId="2" fillId="5" borderId="3" xfId="0" applyNumberFormat="1" applyFont="1" applyFill="1" applyBorder="1" applyAlignment="1"/>
    <xf numFmtId="0" fontId="3" fillId="0" borderId="0" xfId="0" applyNumberFormat="1" applyFont="1" applyFill="1" applyBorder="1" applyAlignment="1"/>
    <xf numFmtId="2" fontId="3" fillId="0" borderId="0" xfId="0" applyNumberFormat="1" applyFont="1" applyFill="1" applyBorder="1" applyAlignment="1">
      <alignment horizontal="right"/>
    </xf>
    <xf numFmtId="0" fontId="2" fillId="5" borderId="3" xfId="0" applyNumberFormat="1" applyFont="1" applyFill="1" applyBorder="1" applyAlignment="1">
      <alignment vertical="top" wrapText="1"/>
    </xf>
    <xf numFmtId="2" fontId="3"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right"/>
    </xf>
    <xf numFmtId="164" fontId="8" fillId="0" borderId="0" xfId="0" applyNumberFormat="1" applyFont="1" applyFill="1" applyBorder="1" applyAlignment="1"/>
    <xf numFmtId="0" fontId="3" fillId="0" borderId="2" xfId="0" applyNumberFormat="1" applyFont="1" applyFill="1" applyBorder="1" applyAlignment="1"/>
    <xf numFmtId="49" fontId="2" fillId="5" borderId="0" xfId="1" applyNumberFormat="1" applyFont="1" applyFill="1" applyBorder="1" applyAlignment="1">
      <alignment horizontal="left" vertical="top" wrapText="1"/>
    </xf>
    <xf numFmtId="0" fontId="2" fillId="5" borderId="0" xfId="1" applyNumberFormat="1" applyFont="1" applyFill="1" applyBorder="1" applyAlignment="1">
      <alignment vertical="top" wrapText="1"/>
    </xf>
    <xf numFmtId="0" fontId="2" fillId="5" borderId="0" xfId="1" applyNumberFormat="1" applyFont="1" applyFill="1" applyBorder="1" applyAlignment="1">
      <alignment horizontal="left" wrapText="1"/>
    </xf>
    <xf numFmtId="2" fontId="2" fillId="5" borderId="0" xfId="1" applyNumberFormat="1" applyFont="1" applyFill="1" applyBorder="1" applyAlignment="1">
      <alignment horizontal="right" wrapText="1"/>
    </xf>
    <xf numFmtId="164" fontId="2" fillId="5" borderId="0" xfId="1" applyNumberFormat="1" applyFont="1" applyFill="1" applyBorder="1" applyAlignment="1"/>
    <xf numFmtId="0" fontId="3" fillId="0" borderId="0" xfId="0" applyFont="1" applyFill="1" applyBorder="1" applyAlignment="1">
      <alignment wrapText="1"/>
    </xf>
    <xf numFmtId="0" fontId="3" fillId="0" borderId="0" xfId="0" applyFont="1" applyAlignment="1">
      <alignment horizontal="left" vertical="top" wrapText="1"/>
    </xf>
    <xf numFmtId="164" fontId="2" fillId="5" borderId="0" xfId="0" applyNumberFormat="1" applyFont="1" applyFill="1" applyBorder="1" applyAlignment="1"/>
    <xf numFmtId="0" fontId="6" fillId="0" borderId="0"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2" fillId="0" borderId="2" xfId="0" applyNumberFormat="1" applyFont="1" applyFill="1" applyBorder="1" applyAlignment="1">
      <alignment vertical="top" wrapText="1"/>
    </xf>
    <xf numFmtId="49" fontId="2" fillId="6" borderId="0" xfId="0" applyNumberFormat="1" applyFont="1" applyFill="1" applyBorder="1" applyAlignment="1">
      <alignment horizontal="left" vertical="top" wrapText="1"/>
    </xf>
    <xf numFmtId="49" fontId="2" fillId="7" borderId="0" xfId="0" applyNumberFormat="1" applyFont="1" applyFill="1" applyBorder="1" applyAlignment="1">
      <alignment horizontal="left" vertical="top" wrapText="1"/>
    </xf>
    <xf numFmtId="0" fontId="10" fillId="7" borderId="0" xfId="0" applyNumberFormat="1" applyFont="1" applyFill="1" applyBorder="1" applyAlignment="1">
      <alignment vertical="top" wrapText="1"/>
    </xf>
    <xf numFmtId="0" fontId="2" fillId="7" borderId="0" xfId="0" applyNumberFormat="1" applyFont="1" applyFill="1" applyBorder="1" applyAlignment="1">
      <alignment horizontal="left" wrapText="1"/>
    </xf>
    <xf numFmtId="2" fontId="2" fillId="7" borderId="0" xfId="0" applyNumberFormat="1" applyFont="1" applyFill="1" applyBorder="1" applyAlignment="1">
      <alignment horizontal="right" wrapText="1"/>
    </xf>
    <xf numFmtId="164" fontId="2" fillId="7" borderId="0" xfId="0" applyNumberFormat="1" applyFont="1" applyFill="1" applyBorder="1" applyAlignment="1"/>
    <xf numFmtId="0" fontId="5" fillId="0" borderId="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xf>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4" fontId="2" fillId="0" borderId="0" xfId="0" applyNumberFormat="1" applyFont="1" applyFill="1" applyBorder="1" applyAlignment="1">
      <alignment horizontal="right" wrapText="1"/>
    </xf>
    <xf numFmtId="0" fontId="2" fillId="0" borderId="2" xfId="0" applyNumberFormat="1" applyFont="1" applyFill="1" applyBorder="1" applyAlignment="1">
      <alignment wrapText="1"/>
    </xf>
    <xf numFmtId="0" fontId="2" fillId="0" borderId="2" xfId="0" applyNumberFormat="1" applyFont="1" applyFill="1" applyBorder="1" applyAlignment="1">
      <alignment horizontal="left" wrapText="1"/>
    </xf>
    <xf numFmtId="164" fontId="2" fillId="0" borderId="2" xfId="0" applyNumberFormat="1" applyFont="1" applyFill="1" applyBorder="1" applyAlignment="1"/>
    <xf numFmtId="0" fontId="2" fillId="0" borderId="0" xfId="0" applyNumberFormat="1" applyFont="1" applyFill="1" applyBorder="1" applyAlignment="1">
      <alignment vertical="top"/>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right" vertical="top"/>
    </xf>
    <xf numFmtId="0" fontId="3" fillId="0" borderId="0" xfId="0" applyFont="1" applyAlignment="1">
      <alignment horizontal="right" vertical="top"/>
    </xf>
    <xf numFmtId="164" fontId="3" fillId="0" borderId="0" xfId="0" applyNumberFormat="1" applyFont="1" applyAlignment="1">
      <alignment horizontal="right" vertical="top"/>
    </xf>
    <xf numFmtId="0" fontId="2" fillId="8" borderId="0" xfId="0" applyFont="1" applyFill="1" applyAlignment="1">
      <alignment horizontal="left" vertical="top"/>
    </xf>
    <xf numFmtId="0" fontId="10" fillId="8" borderId="0" xfId="0" applyFont="1" applyFill="1" applyAlignment="1">
      <alignment horizontal="left" vertical="top"/>
    </xf>
    <xf numFmtId="0" fontId="2" fillId="8" borderId="0" xfId="0" applyFont="1" applyFill="1" applyAlignment="1">
      <alignment vertical="top"/>
    </xf>
    <xf numFmtId="0" fontId="2" fillId="8" borderId="0" xfId="0" applyFont="1" applyFill="1" applyAlignment="1">
      <alignment horizontal="right" vertical="top"/>
    </xf>
    <xf numFmtId="164" fontId="2" fillId="8" borderId="0" xfId="0" applyNumberFormat="1" applyFont="1" applyFill="1" applyAlignment="1">
      <alignment horizontal="right" vertical="top"/>
    </xf>
    <xf numFmtId="0" fontId="5" fillId="0" borderId="0" xfId="0" applyFont="1" applyAlignment="1">
      <alignment horizontal="left" vertical="top" wrapText="1"/>
    </xf>
    <xf numFmtId="0" fontId="2" fillId="0" borderId="0" xfId="0" applyFont="1" applyAlignment="1">
      <alignment horizontal="left" vertical="top" wrapText="1"/>
    </xf>
    <xf numFmtId="0" fontId="5" fillId="9" borderId="0" xfId="0" applyFont="1" applyFill="1" applyAlignment="1">
      <alignment horizontal="left" vertical="top"/>
    </xf>
    <xf numFmtId="0" fontId="5" fillId="9" borderId="0" xfId="0" applyFont="1" applyFill="1" applyAlignment="1">
      <alignment horizontal="left" vertical="top" wrapText="1"/>
    </xf>
    <xf numFmtId="0" fontId="5" fillId="9" borderId="0" xfId="0" applyFont="1" applyFill="1" applyAlignment="1">
      <alignment vertical="top"/>
    </xf>
    <xf numFmtId="2" fontId="5" fillId="9" borderId="0" xfId="0" applyNumberFormat="1" applyFont="1" applyFill="1" applyAlignment="1">
      <alignment horizontal="right" vertical="top"/>
    </xf>
    <xf numFmtId="0" fontId="12" fillId="9" borderId="0" xfId="0" applyFont="1" applyFill="1" applyAlignment="1">
      <alignment horizontal="right" vertical="top"/>
    </xf>
    <xf numFmtId="164" fontId="12" fillId="9" borderId="0" xfId="0" applyNumberFormat="1" applyFont="1" applyFill="1" applyAlignment="1">
      <alignment horizontal="right" vertical="top"/>
    </xf>
    <xf numFmtId="2" fontId="2" fillId="0" borderId="0" xfId="0" applyNumberFormat="1" applyFont="1" applyAlignment="1">
      <alignment horizontal="right" vertical="top"/>
    </xf>
    <xf numFmtId="4" fontId="3" fillId="0" borderId="0" xfId="0" applyNumberFormat="1" applyFont="1" applyAlignment="1">
      <alignment horizontal="right" vertical="top"/>
    </xf>
    <xf numFmtId="0" fontId="3" fillId="0" borderId="2" xfId="0" applyFont="1" applyBorder="1" applyAlignment="1">
      <alignment horizontal="left" vertical="top" wrapText="1"/>
    </xf>
    <xf numFmtId="0" fontId="2" fillId="0" borderId="2" xfId="0" applyFont="1" applyBorder="1" applyAlignment="1">
      <alignment vertical="top"/>
    </xf>
    <xf numFmtId="2" fontId="2" fillId="0" borderId="2" xfId="0" applyNumberFormat="1" applyFont="1" applyBorder="1" applyAlignment="1">
      <alignment horizontal="right" vertical="top"/>
    </xf>
    <xf numFmtId="4" fontId="3" fillId="0" borderId="2" xfId="0" applyNumberFormat="1" applyFont="1" applyBorder="1" applyAlignment="1">
      <alignment horizontal="right" vertical="top"/>
    </xf>
    <xf numFmtId="164" fontId="3" fillId="0" borderId="2" xfId="0" applyNumberFormat="1" applyFont="1" applyBorder="1" applyAlignment="1">
      <alignment horizontal="right" vertical="top"/>
    </xf>
    <xf numFmtId="0" fontId="2" fillId="0" borderId="0" xfId="0" applyFont="1" applyBorder="1" applyAlignment="1">
      <alignment horizontal="left" vertical="top" wrapText="1"/>
    </xf>
    <xf numFmtId="0" fontId="2" fillId="0" borderId="0" xfId="0" applyFont="1" applyBorder="1" applyAlignment="1">
      <alignment vertical="top"/>
    </xf>
    <xf numFmtId="2" fontId="2" fillId="0" borderId="0" xfId="0" applyNumberFormat="1" applyFont="1" applyBorder="1" applyAlignment="1">
      <alignment horizontal="right" vertical="top"/>
    </xf>
    <xf numFmtId="0" fontId="3" fillId="0" borderId="0" xfId="0" applyFont="1" applyBorder="1" applyAlignment="1">
      <alignment horizontal="right" vertical="top"/>
    </xf>
    <xf numFmtId="164" fontId="3" fillId="0" borderId="0" xfId="0" applyNumberFormat="1" applyFont="1" applyBorder="1" applyAlignment="1">
      <alignment horizontal="right" vertical="top"/>
    </xf>
    <xf numFmtId="0" fontId="5" fillId="8" borderId="0" xfId="0" applyFont="1" applyFill="1" applyAlignment="1">
      <alignment horizontal="left" vertical="top"/>
    </xf>
    <xf numFmtId="0" fontId="5" fillId="8" borderId="0" xfId="0" applyFont="1" applyFill="1" applyAlignment="1">
      <alignment horizontal="left" vertical="top" wrapText="1"/>
    </xf>
    <xf numFmtId="0" fontId="5" fillId="8" borderId="0" xfId="0" applyFont="1" applyFill="1" applyAlignment="1">
      <alignment vertical="top"/>
    </xf>
    <xf numFmtId="2" fontId="5" fillId="8" borderId="0" xfId="0" applyNumberFormat="1" applyFont="1" applyFill="1" applyAlignment="1">
      <alignment horizontal="right" vertical="top"/>
    </xf>
    <xf numFmtId="0" fontId="12" fillId="8" borderId="0" xfId="0" applyFont="1" applyFill="1" applyAlignment="1">
      <alignment horizontal="right" vertical="top"/>
    </xf>
    <xf numFmtId="164" fontId="12" fillId="8" borderId="0" xfId="0" applyNumberFormat="1" applyFont="1" applyFill="1" applyAlignment="1">
      <alignment horizontal="right" vertical="top"/>
    </xf>
    <xf numFmtId="0" fontId="2" fillId="10" borderId="0" xfId="0" applyFont="1" applyFill="1" applyAlignment="1">
      <alignment horizontal="left" vertical="top"/>
    </xf>
    <xf numFmtId="0" fontId="2" fillId="10" borderId="0" xfId="0" applyFont="1" applyFill="1" applyAlignment="1">
      <alignment horizontal="left" vertical="top" wrapText="1"/>
    </xf>
    <xf numFmtId="0" fontId="2" fillId="10" borderId="0" xfId="0" applyFont="1" applyFill="1" applyAlignment="1">
      <alignment vertical="top"/>
    </xf>
    <xf numFmtId="2" fontId="2" fillId="10" borderId="0" xfId="0" applyNumberFormat="1" applyFont="1" applyFill="1" applyAlignment="1">
      <alignment horizontal="right" vertical="top"/>
    </xf>
    <xf numFmtId="0" fontId="3" fillId="10" borderId="0" xfId="0" applyFont="1" applyFill="1" applyAlignment="1">
      <alignment horizontal="right" vertical="top"/>
    </xf>
    <xf numFmtId="164" fontId="3" fillId="10" borderId="0" xfId="0" applyNumberFormat="1" applyFont="1" applyFill="1" applyAlignment="1">
      <alignment horizontal="right" vertical="top"/>
    </xf>
    <xf numFmtId="0" fontId="3" fillId="0" borderId="0" xfId="0" applyFont="1" applyAlignment="1">
      <alignment horizontal="justify" vertical="justify" wrapText="1"/>
    </xf>
    <xf numFmtId="0" fontId="2" fillId="0" borderId="0" xfId="0" applyFont="1" applyAlignment="1"/>
    <xf numFmtId="0" fontId="3" fillId="0" borderId="0" xfId="0" applyFont="1" applyAlignment="1" applyProtection="1">
      <alignment horizontal="left" vertical="top" wrapText="1"/>
      <protection locked="0"/>
    </xf>
    <xf numFmtId="0" fontId="2" fillId="0" borderId="0" xfId="0" applyFont="1" applyAlignment="1" applyProtection="1">
      <alignment vertical="top"/>
      <protection locked="0"/>
    </xf>
    <xf numFmtId="0" fontId="2" fillId="0" borderId="0" xfId="0" applyNumberFormat="1" applyFont="1" applyAlignment="1" applyProtection="1">
      <alignment horizontal="right" vertical="top"/>
      <protection locked="0"/>
    </xf>
    <xf numFmtId="0" fontId="2" fillId="0" borderId="0" xfId="0" applyFont="1" applyAlignment="1" applyProtection="1">
      <alignment horizontal="left" vertical="top"/>
      <protection locked="0"/>
    </xf>
    <xf numFmtId="2" fontId="2" fillId="0" borderId="0" xfId="0" applyNumberFormat="1" applyFont="1" applyAlignment="1" applyProtection="1">
      <alignment horizontal="right" vertical="top"/>
      <protection locked="0"/>
    </xf>
    <xf numFmtId="0" fontId="2" fillId="0" borderId="0" xfId="0" applyNumberFormat="1" applyFont="1" applyAlignment="1">
      <alignment horizontal="right" vertical="top"/>
    </xf>
    <xf numFmtId="0" fontId="2" fillId="0" borderId="2" xfId="0" applyNumberFormat="1" applyFont="1" applyBorder="1" applyAlignment="1">
      <alignment horizontal="right" vertical="top"/>
    </xf>
    <xf numFmtId="0" fontId="2" fillId="0" borderId="0" xfId="0" applyNumberFormat="1" applyFont="1" applyBorder="1" applyAlignment="1">
      <alignment horizontal="right" vertical="top"/>
    </xf>
    <xf numFmtId="0" fontId="2" fillId="0" borderId="2" xfId="0" applyFont="1" applyBorder="1" applyAlignment="1">
      <alignment horizontal="right" vertical="top"/>
    </xf>
    <xf numFmtId="0" fontId="3" fillId="0" borderId="2" xfId="0" applyFont="1" applyBorder="1" applyAlignment="1">
      <alignment horizontal="right" vertical="top"/>
    </xf>
    <xf numFmtId="0" fontId="2" fillId="0" borderId="2" xfId="0" applyFont="1" applyBorder="1" applyAlignment="1">
      <alignment horizontal="left" vertical="top" wrapText="1"/>
    </xf>
    <xf numFmtId="0" fontId="13" fillId="0" borderId="0" xfId="0" applyFont="1" applyBorder="1" applyAlignment="1">
      <alignment horizontal="left" vertical="top" wrapText="1"/>
    </xf>
    <xf numFmtId="164" fontId="2" fillId="0" borderId="0" xfId="0" applyNumberFormat="1" applyFont="1" applyBorder="1" applyAlignment="1">
      <alignment horizontal="right" vertical="top"/>
    </xf>
    <xf numFmtId="0" fontId="3" fillId="0" borderId="0" xfId="0" applyFont="1" applyAlignment="1">
      <alignment horizontal="left"/>
    </xf>
    <xf numFmtId="164" fontId="3" fillId="0" borderId="0" xfId="0" applyNumberFormat="1" applyFont="1" applyFill="1" applyBorder="1" applyAlignment="1">
      <alignment horizontal="right"/>
    </xf>
    <xf numFmtId="0" fontId="2" fillId="0" borderId="0" xfId="0" applyNumberFormat="1" applyFont="1" applyFill="1" applyBorder="1" applyAlignment="1"/>
    <xf numFmtId="0" fontId="14" fillId="0" borderId="0" xfId="0" applyFont="1" applyAlignment="1">
      <alignment horizontal="left" vertical="top" wrapText="1"/>
    </xf>
    <xf numFmtId="0" fontId="18" fillId="0" borderId="0" xfId="0" applyFont="1" applyAlignment="1">
      <alignment horizontal="left" vertical="top"/>
    </xf>
    <xf numFmtId="165" fontId="18" fillId="0" borderId="0" xfId="0" applyNumberFormat="1" applyFont="1" applyAlignment="1">
      <alignment horizontal="left" vertical="top"/>
    </xf>
    <xf numFmtId="0" fontId="18" fillId="0" borderId="0" xfId="0" applyFont="1" applyAlignment="1">
      <alignment horizontal="right" vertical="top"/>
    </xf>
    <xf numFmtId="164" fontId="18" fillId="0" borderId="0" xfId="0" applyNumberFormat="1" applyFont="1" applyAlignment="1">
      <alignment horizontal="right" vertical="top"/>
    </xf>
    <xf numFmtId="165" fontId="19" fillId="11" borderId="0" xfId="0" applyNumberFormat="1" applyFont="1" applyFill="1" applyAlignment="1">
      <alignment horizontal="left" vertical="top"/>
    </xf>
    <xf numFmtId="0" fontId="20" fillId="11" borderId="0" xfId="0" applyFont="1" applyFill="1" applyAlignment="1">
      <alignment horizontal="left" vertical="top"/>
    </xf>
    <xf numFmtId="0" fontId="18" fillId="11" borderId="0" xfId="0" applyFont="1" applyFill="1" applyAlignment="1">
      <alignment horizontal="left" vertical="top"/>
    </xf>
    <xf numFmtId="0" fontId="18" fillId="11" borderId="0" xfId="0" applyFont="1" applyFill="1" applyAlignment="1">
      <alignment horizontal="right" vertical="top"/>
    </xf>
    <xf numFmtId="164" fontId="18" fillId="11" borderId="0" xfId="0" applyNumberFormat="1" applyFont="1" applyFill="1" applyAlignment="1">
      <alignment horizontal="right" vertical="top"/>
    </xf>
    <xf numFmtId="165" fontId="15" fillId="0" borderId="0" xfId="0" applyNumberFormat="1" applyFont="1" applyAlignment="1">
      <alignment horizontal="left" vertical="top"/>
    </xf>
    <xf numFmtId="49" fontId="14" fillId="0" borderId="0" xfId="0" applyNumberFormat="1" applyFont="1" applyBorder="1" applyAlignment="1">
      <alignment horizontal="left" vertical="top" wrapText="1"/>
    </xf>
    <xf numFmtId="0" fontId="14" fillId="0" borderId="0" xfId="0" applyFont="1" applyBorder="1" applyAlignment="1">
      <alignment horizontal="left" vertical="top" wrapText="1"/>
    </xf>
    <xf numFmtId="0" fontId="14" fillId="0" borderId="0" xfId="0" applyFont="1" applyBorder="1" applyAlignment="1">
      <alignment horizontal="right" vertical="top" wrapText="1"/>
    </xf>
    <xf numFmtId="164" fontId="3" fillId="0" borderId="0" xfId="0" applyNumberFormat="1" applyFont="1" applyBorder="1" applyAlignment="1" applyProtection="1">
      <alignment horizontal="right" vertical="top" wrapText="1"/>
      <protection locked="0"/>
    </xf>
    <xf numFmtId="164" fontId="3" fillId="0" borderId="0" xfId="0" applyNumberFormat="1" applyFont="1" applyBorder="1" applyAlignment="1" applyProtection="1">
      <alignment horizontal="right" vertical="top" wrapText="1"/>
      <protection hidden="1"/>
    </xf>
    <xf numFmtId="0" fontId="22" fillId="0" borderId="0" xfId="0" applyFont="1" applyAlignment="1">
      <alignment horizontal="left" vertical="top"/>
    </xf>
    <xf numFmtId="165" fontId="15" fillId="0" borderId="2" xfId="0" applyNumberFormat="1" applyFont="1" applyBorder="1" applyAlignment="1">
      <alignment horizontal="left" vertical="top"/>
    </xf>
    <xf numFmtId="0" fontId="3" fillId="0" borderId="2" xfId="0" applyFont="1" applyBorder="1" applyAlignment="1">
      <alignment horizontal="left" vertical="top"/>
    </xf>
    <xf numFmtId="0" fontId="18" fillId="0" borderId="2" xfId="0" applyFont="1" applyBorder="1" applyAlignment="1">
      <alignment horizontal="left" vertical="top"/>
    </xf>
    <xf numFmtId="0" fontId="18" fillId="0" borderId="2" xfId="0" applyFont="1" applyBorder="1" applyAlignment="1">
      <alignment horizontal="right" vertical="top"/>
    </xf>
    <xf numFmtId="164" fontId="18" fillId="0" borderId="2" xfId="0" applyNumberFormat="1" applyFont="1" applyBorder="1" applyAlignment="1">
      <alignment horizontal="right" vertical="top"/>
    </xf>
    <xf numFmtId="49" fontId="14" fillId="0" borderId="2"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2" xfId="0" applyFont="1" applyBorder="1" applyAlignment="1">
      <alignment horizontal="right" vertical="top" wrapText="1"/>
    </xf>
    <xf numFmtId="164" fontId="3" fillId="0" borderId="2" xfId="0" applyNumberFormat="1" applyFont="1" applyBorder="1" applyAlignment="1" applyProtection="1">
      <alignment horizontal="right" vertical="top" wrapText="1"/>
      <protection locked="0"/>
    </xf>
    <xf numFmtId="164" fontId="3" fillId="0" borderId="2" xfId="0" applyNumberFormat="1" applyFont="1" applyBorder="1" applyAlignment="1" applyProtection="1">
      <alignment horizontal="right" vertical="top" wrapText="1"/>
      <protection hidden="1"/>
    </xf>
    <xf numFmtId="164" fontId="18" fillId="0" borderId="0" xfId="0" applyNumberFormat="1" applyFont="1" applyBorder="1" applyAlignment="1">
      <alignment horizontal="right" vertical="top"/>
    </xf>
    <xf numFmtId="49" fontId="14" fillId="0" borderId="0" xfId="0" applyNumberFormat="1" applyFont="1" applyAlignment="1">
      <alignment horizontal="left" vertical="top" wrapText="1"/>
    </xf>
    <xf numFmtId="0" fontId="14" fillId="0" borderId="0" xfId="0" applyFont="1" applyAlignment="1">
      <alignment horizontal="right" vertical="top" wrapText="1"/>
    </xf>
    <xf numFmtId="164" fontId="3" fillId="0" borderId="0" xfId="0" applyNumberFormat="1" applyFont="1" applyAlignment="1" applyProtection="1">
      <alignment horizontal="right" vertical="top"/>
    </xf>
    <xf numFmtId="164" fontId="3" fillId="0" borderId="0" xfId="0" applyNumberFormat="1" applyFont="1" applyBorder="1" applyAlignment="1" applyProtection="1">
      <alignment horizontal="right" vertical="top"/>
    </xf>
    <xf numFmtId="0" fontId="3" fillId="0" borderId="0" xfId="0" applyFont="1" applyBorder="1" applyAlignment="1">
      <alignment horizontal="left" vertical="top"/>
    </xf>
    <xf numFmtId="164" fontId="3" fillId="0" borderId="2" xfId="0" applyNumberFormat="1" applyFont="1" applyBorder="1" applyAlignment="1" applyProtection="1">
      <alignment horizontal="right" vertical="top"/>
    </xf>
    <xf numFmtId="0" fontId="15" fillId="0" borderId="0" xfId="0" applyFont="1" applyAlignment="1">
      <alignment horizontal="left" vertical="top" wrapText="1"/>
    </xf>
    <xf numFmtId="0" fontId="15" fillId="0" borderId="0" xfId="0" applyFont="1" applyAlignment="1">
      <alignment horizontal="right" vertical="top" wrapText="1"/>
    </xf>
    <xf numFmtId="164" fontId="2" fillId="0" borderId="0" xfId="0" applyNumberFormat="1" applyFont="1" applyAlignment="1" applyProtection="1">
      <alignment horizontal="right" vertical="top"/>
    </xf>
    <xf numFmtId="166" fontId="14" fillId="0" borderId="0" xfId="0" applyNumberFormat="1" applyFont="1" applyAlignment="1">
      <alignment horizontal="left" vertical="top" wrapText="1"/>
    </xf>
    <xf numFmtId="165" fontId="14" fillId="0" borderId="0" xfId="0" applyNumberFormat="1" applyFont="1" applyAlignment="1">
      <alignment horizontal="left" vertical="top" wrapText="1"/>
    </xf>
    <xf numFmtId="49" fontId="14" fillId="0" borderId="0" xfId="0" quotePrefix="1" applyNumberFormat="1" applyFont="1" applyAlignment="1">
      <alignment horizontal="left" vertical="top" wrapText="1"/>
    </xf>
    <xf numFmtId="0" fontId="14" fillId="0" borderId="0" xfId="0" applyNumberFormat="1" applyFont="1" applyAlignment="1">
      <alignment horizontal="right" vertical="top" wrapText="1"/>
    </xf>
    <xf numFmtId="165" fontId="14" fillId="0" borderId="4" xfId="0" applyNumberFormat="1" applyFont="1" applyBorder="1" applyAlignment="1">
      <alignment horizontal="left" vertical="top" wrapText="1"/>
    </xf>
    <xf numFmtId="0" fontId="15" fillId="0" borderId="4" xfId="0" applyFont="1" applyBorder="1" applyAlignment="1">
      <alignment horizontal="left" vertical="top" wrapText="1"/>
    </xf>
    <xf numFmtId="0" fontId="14" fillId="0" borderId="4" xfId="0" applyFont="1" applyBorder="1" applyAlignment="1">
      <alignment horizontal="left" vertical="top" wrapText="1"/>
    </xf>
    <xf numFmtId="164" fontId="20" fillId="0" borderId="0" xfId="0" applyNumberFormat="1" applyFont="1" applyAlignment="1">
      <alignment horizontal="right" vertical="top"/>
    </xf>
    <xf numFmtId="165" fontId="14" fillId="0" borderId="5" xfId="0" applyNumberFormat="1" applyFont="1" applyBorder="1" applyAlignment="1">
      <alignment horizontal="left" vertical="top" wrapText="1"/>
    </xf>
    <xf numFmtId="0" fontId="15" fillId="0" borderId="5" xfId="0" applyFont="1" applyBorder="1" applyAlignment="1">
      <alignment horizontal="left" vertical="top" wrapText="1"/>
    </xf>
    <xf numFmtId="0" fontId="14" fillId="0" borderId="5" xfId="0" applyFont="1" applyBorder="1" applyAlignment="1">
      <alignment horizontal="left" vertical="top" wrapText="1"/>
    </xf>
    <xf numFmtId="0" fontId="14" fillId="0" borderId="5" xfId="0" applyFont="1" applyBorder="1" applyAlignment="1">
      <alignment horizontal="right" vertical="top" wrapText="1"/>
    </xf>
    <xf numFmtId="164" fontId="18" fillId="0" borderId="5" xfId="0" applyNumberFormat="1" applyFont="1" applyBorder="1" applyAlignment="1">
      <alignment horizontal="right" vertical="top"/>
    </xf>
    <xf numFmtId="164" fontId="20" fillId="0" borderId="5" xfId="0" applyNumberFormat="1" applyFont="1" applyBorder="1" applyAlignment="1">
      <alignment horizontal="right" vertical="top"/>
    </xf>
    <xf numFmtId="165" fontId="14" fillId="0" borderId="0" xfId="0" applyNumberFormat="1" applyFont="1" applyAlignment="1">
      <alignment horizontal="left" vertical="top"/>
    </xf>
    <xf numFmtId="165" fontId="14" fillId="12" borderId="0" xfId="0" applyNumberFormat="1" applyFont="1" applyFill="1" applyAlignment="1">
      <alignment horizontal="left" vertical="top" wrapText="1"/>
    </xf>
    <xf numFmtId="0" fontId="15" fillId="12" borderId="0" xfId="0" applyFont="1" applyFill="1" applyAlignment="1">
      <alignment horizontal="left" vertical="top" wrapText="1"/>
    </xf>
    <xf numFmtId="0" fontId="14" fillId="12" borderId="0" xfId="0" applyFont="1" applyFill="1" applyAlignment="1">
      <alignment horizontal="left" vertical="top" wrapText="1"/>
    </xf>
    <xf numFmtId="0" fontId="14" fillId="12" borderId="0" xfId="0" applyFont="1" applyFill="1" applyAlignment="1">
      <alignment horizontal="right" vertical="top" wrapText="1"/>
    </xf>
    <xf numFmtId="14" fontId="14" fillId="0" borderId="0" xfId="0" applyNumberFormat="1" applyFont="1" applyAlignment="1">
      <alignment horizontal="left" vertical="top" wrapText="1"/>
    </xf>
    <xf numFmtId="165" fontId="15" fillId="12" borderId="5" xfId="0" applyNumberFormat="1" applyFont="1" applyFill="1" applyBorder="1" applyAlignment="1">
      <alignment horizontal="left" vertical="top" wrapText="1"/>
    </xf>
    <xf numFmtId="0" fontId="15" fillId="12" borderId="5" xfId="0" applyFont="1" applyFill="1" applyBorder="1" applyAlignment="1">
      <alignment horizontal="left" vertical="top" wrapText="1"/>
    </xf>
    <xf numFmtId="0" fontId="15" fillId="12" borderId="5" xfId="0" applyFont="1" applyFill="1" applyBorder="1" applyAlignment="1">
      <alignment horizontal="right" vertical="top" wrapText="1"/>
    </xf>
    <xf numFmtId="1" fontId="3" fillId="0" borderId="0" xfId="0" applyNumberFormat="1" applyFont="1" applyFill="1" applyBorder="1" applyAlignment="1">
      <alignment horizontal="right" vertical="top"/>
    </xf>
    <xf numFmtId="165" fontId="18" fillId="0" borderId="5" xfId="0" applyNumberFormat="1" applyFont="1" applyBorder="1" applyAlignment="1">
      <alignment horizontal="left" vertical="top"/>
    </xf>
    <xf numFmtId="0" fontId="18" fillId="0" borderId="5" xfId="0" applyFont="1" applyBorder="1" applyAlignment="1">
      <alignment horizontal="left" vertical="top"/>
    </xf>
    <xf numFmtId="0" fontId="18" fillId="0" borderId="5" xfId="0" applyFont="1" applyBorder="1" applyAlignment="1">
      <alignment horizontal="right" vertical="top"/>
    </xf>
    <xf numFmtId="0" fontId="15" fillId="0" borderId="0" xfId="0" applyFont="1" applyAlignment="1">
      <alignment horizontal="left" vertical="top"/>
    </xf>
    <xf numFmtId="49" fontId="15" fillId="0" borderId="2" xfId="0" applyNumberFormat="1" applyFont="1" applyBorder="1" applyAlignment="1">
      <alignment horizontal="left" vertical="top"/>
    </xf>
    <xf numFmtId="0" fontId="14" fillId="0" borderId="0" xfId="0" quotePrefix="1" applyFont="1" applyAlignment="1">
      <alignment horizontal="left" vertical="top" wrapText="1"/>
    </xf>
    <xf numFmtId="164" fontId="2" fillId="0" borderId="0" xfId="0" applyNumberFormat="1" applyFont="1" applyAlignment="1">
      <alignment horizontal="right" vertical="top"/>
    </xf>
    <xf numFmtId="49" fontId="15" fillId="0" borderId="5" xfId="0" applyNumberFormat="1" applyFont="1" applyBorder="1" applyAlignment="1">
      <alignment horizontal="left" vertical="top" wrapText="1"/>
    </xf>
    <xf numFmtId="0" fontId="15" fillId="0" borderId="5" xfId="0" applyFont="1" applyBorder="1" applyAlignment="1">
      <alignment horizontal="right" vertical="top" wrapText="1"/>
    </xf>
    <xf numFmtId="164" fontId="3" fillId="0" borderId="5" xfId="0" applyNumberFormat="1" applyFont="1" applyBorder="1" applyAlignment="1">
      <alignment horizontal="right" vertical="top"/>
    </xf>
    <xf numFmtId="164" fontId="2" fillId="0" borderId="5" xfId="0" applyNumberFormat="1" applyFont="1" applyBorder="1" applyAlignment="1">
      <alignment horizontal="right" vertical="top"/>
    </xf>
    <xf numFmtId="165" fontId="18" fillId="13" borderId="0" xfId="0" applyNumberFormat="1" applyFont="1" applyFill="1" applyAlignment="1">
      <alignment horizontal="left" vertical="top"/>
    </xf>
    <xf numFmtId="165" fontId="15" fillId="13" borderId="0" xfId="0" applyNumberFormat="1" applyFont="1" applyFill="1" applyAlignment="1">
      <alignment horizontal="left" vertical="top"/>
    </xf>
    <xf numFmtId="0" fontId="18" fillId="13" borderId="0" xfId="0" applyFont="1" applyFill="1" applyAlignment="1">
      <alignment horizontal="left" vertical="top"/>
    </xf>
    <xf numFmtId="0" fontId="18" fillId="13" borderId="0" xfId="0" applyFont="1" applyFill="1" applyAlignment="1">
      <alignment horizontal="right" vertical="top"/>
    </xf>
    <xf numFmtId="164" fontId="18" fillId="13" borderId="0" xfId="0" applyNumberFormat="1" applyFont="1" applyFill="1" applyAlignment="1">
      <alignment horizontal="right" vertical="top"/>
    </xf>
    <xf numFmtId="2" fontId="15" fillId="15" borderId="0" xfId="0" applyNumberFormat="1" applyFont="1" applyFill="1" applyAlignment="1">
      <alignment horizontal="left" vertical="top"/>
    </xf>
    <xf numFmtId="0" fontId="3" fillId="15" borderId="0" xfId="0" applyFont="1" applyFill="1" applyAlignment="1">
      <alignment horizontal="left" vertical="top"/>
    </xf>
    <xf numFmtId="0" fontId="3" fillId="15" borderId="0" xfId="0" applyFont="1" applyFill="1" applyAlignment="1">
      <alignment horizontal="right" vertical="top"/>
    </xf>
    <xf numFmtId="164" fontId="3" fillId="15" borderId="0" xfId="0" applyNumberFormat="1" applyFont="1" applyFill="1" applyAlignment="1">
      <alignment horizontal="right" vertical="top"/>
    </xf>
    <xf numFmtId="49" fontId="3" fillId="0" borderId="0" xfId="0" applyNumberFormat="1" applyFont="1" applyBorder="1" applyAlignment="1" applyProtection="1">
      <alignment horizontal="left" vertical="top"/>
      <protection hidden="1"/>
    </xf>
    <xf numFmtId="49" fontId="18" fillId="0" borderId="0" xfId="0" applyNumberFormat="1" applyFont="1" applyBorder="1" applyAlignment="1" applyProtection="1">
      <alignment horizontal="left" vertical="top"/>
      <protection hidden="1"/>
    </xf>
    <xf numFmtId="0" fontId="18" fillId="0" borderId="0" xfId="0" applyFont="1" applyBorder="1" applyAlignment="1" applyProtection="1">
      <alignment horizontal="left" vertical="top"/>
      <protection hidden="1"/>
    </xf>
    <xf numFmtId="4" fontId="18" fillId="0" borderId="0" xfId="0" applyNumberFormat="1" applyFont="1" applyBorder="1" applyAlignment="1" applyProtection="1">
      <alignment horizontal="left" vertical="top"/>
      <protection hidden="1"/>
    </xf>
    <xf numFmtId="164" fontId="18" fillId="0" borderId="0" xfId="0" applyNumberFormat="1" applyFont="1" applyBorder="1" applyAlignment="1" applyProtection="1">
      <alignment horizontal="right" vertical="top"/>
      <protection hidden="1"/>
    </xf>
    <xf numFmtId="49" fontId="2" fillId="0" borderId="0" xfId="0" applyNumberFormat="1" applyFont="1" applyBorder="1" applyAlignment="1" applyProtection="1">
      <alignment horizontal="left" vertical="top"/>
      <protection hidden="1"/>
    </xf>
    <xf numFmtId="0" fontId="2" fillId="0" borderId="0" xfId="0" applyFont="1" applyBorder="1" applyAlignment="1" applyProtection="1">
      <alignment horizontal="left" vertical="top"/>
      <protection hidden="1"/>
    </xf>
    <xf numFmtId="4" fontId="2" fillId="0" borderId="0" xfId="0" applyNumberFormat="1" applyFont="1" applyBorder="1" applyAlignment="1" applyProtection="1">
      <alignment horizontal="left" vertical="top"/>
      <protection hidden="1"/>
    </xf>
    <xf numFmtId="164" fontId="2" fillId="0" borderId="0" xfId="0" applyNumberFormat="1" applyFont="1" applyBorder="1" applyAlignment="1" applyProtection="1">
      <alignment horizontal="right" vertical="top"/>
      <protection hidden="1"/>
    </xf>
    <xf numFmtId="0" fontId="18" fillId="0" borderId="0" xfId="0" applyFont="1" applyAlignment="1" applyProtection="1">
      <alignment horizontal="left" vertical="top"/>
      <protection hidden="1"/>
    </xf>
    <xf numFmtId="49" fontId="3" fillId="0" borderId="0" xfId="0" applyNumberFormat="1" applyFont="1" applyBorder="1" applyAlignment="1" applyProtection="1">
      <alignment horizontal="left" vertical="top" wrapText="1"/>
      <protection hidden="1"/>
    </xf>
    <xf numFmtId="49" fontId="18" fillId="0" borderId="2" xfId="0" applyNumberFormat="1" applyFont="1" applyBorder="1" applyAlignment="1" applyProtection="1">
      <alignment horizontal="left" vertical="top"/>
      <protection hidden="1"/>
    </xf>
    <xf numFmtId="0" fontId="18" fillId="0" borderId="2" xfId="0" applyFont="1" applyBorder="1" applyAlignment="1" applyProtection="1">
      <alignment horizontal="left" vertical="top"/>
      <protection hidden="1"/>
    </xf>
    <xf numFmtId="4" fontId="18" fillId="0" borderId="2" xfId="0" applyNumberFormat="1" applyFont="1" applyBorder="1" applyAlignment="1" applyProtection="1">
      <alignment horizontal="left" vertical="top"/>
      <protection hidden="1"/>
    </xf>
    <xf numFmtId="164" fontId="2" fillId="0" borderId="2" xfId="0" applyNumberFormat="1" applyFont="1" applyBorder="1" applyAlignment="1" applyProtection="1">
      <alignment horizontal="right" vertical="top"/>
      <protection hidden="1"/>
    </xf>
    <xf numFmtId="49" fontId="3" fillId="0" borderId="2" xfId="0" applyNumberFormat="1" applyFont="1" applyBorder="1" applyAlignment="1" applyProtection="1">
      <alignment horizontal="left" vertical="top"/>
      <protection hidden="1"/>
    </xf>
    <xf numFmtId="0" fontId="3" fillId="0" borderId="2" xfId="0" applyFont="1" applyBorder="1" applyAlignment="1" applyProtection="1">
      <alignment horizontal="left" vertical="top"/>
      <protection hidden="1"/>
    </xf>
    <xf numFmtId="4" fontId="3" fillId="0" borderId="2" xfId="0" applyNumberFormat="1" applyFont="1" applyBorder="1" applyAlignment="1" applyProtection="1">
      <alignment horizontal="left" vertical="top"/>
      <protection hidden="1"/>
    </xf>
    <xf numFmtId="164" fontId="3" fillId="0" borderId="2" xfId="0" applyNumberFormat="1" applyFont="1" applyBorder="1" applyAlignment="1" applyProtection="1">
      <alignment horizontal="right" vertical="top"/>
      <protection hidden="1"/>
    </xf>
    <xf numFmtId="0" fontId="2" fillId="0" borderId="0" xfId="0" applyFont="1" applyBorder="1" applyAlignment="1" applyProtection="1">
      <alignment vertical="top"/>
      <protection hidden="1"/>
    </xf>
    <xf numFmtId="4" fontId="0" fillId="0" borderId="0" xfId="0" applyNumberFormat="1" applyAlignment="1"/>
    <xf numFmtId="0" fontId="25" fillId="13" borderId="0" xfId="0" applyFont="1" applyFill="1"/>
    <xf numFmtId="4" fontId="0" fillId="13" borderId="0" xfId="0" applyNumberFormat="1" applyFill="1" applyAlignment="1"/>
    <xf numFmtId="0" fontId="25" fillId="0" borderId="0" xfId="0" applyFont="1"/>
    <xf numFmtId="4" fontId="26" fillId="0" borderId="0" xfId="0" applyNumberFormat="1" applyFont="1" applyAlignment="1"/>
    <xf numFmtId="0" fontId="26" fillId="0" borderId="0" xfId="0" applyFont="1"/>
    <xf numFmtId="0" fontId="27" fillId="13" borderId="2" xfId="0" applyFont="1" applyFill="1" applyBorder="1"/>
    <xf numFmtId="4" fontId="25" fillId="13" borderId="2" xfId="0" applyNumberFormat="1" applyFont="1" applyFill="1" applyBorder="1" applyAlignment="1"/>
    <xf numFmtId="0" fontId="25" fillId="0" borderId="0" xfId="0" applyFont="1" applyAlignment="1">
      <alignment horizontal="left"/>
    </xf>
    <xf numFmtId="4" fontId="25" fillId="0" borderId="0" xfId="0" applyNumberFormat="1" applyFont="1" applyAlignment="1"/>
    <xf numFmtId="0" fontId="25" fillId="14" borderId="2" xfId="0" applyFont="1" applyFill="1" applyBorder="1"/>
    <xf numFmtId="4" fontId="25" fillId="14" borderId="2" xfId="0" applyNumberFormat="1" applyFont="1" applyFill="1" applyBorder="1" applyAlignment="1"/>
    <xf numFmtId="0" fontId="0" fillId="0" borderId="0" xfId="0" applyAlignment="1">
      <alignment wrapText="1"/>
    </xf>
    <xf numFmtId="165" fontId="9" fillId="0" borderId="0" xfId="0" applyNumberFormat="1"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right" vertical="top" wrapText="1"/>
    </xf>
    <xf numFmtId="164" fontId="9" fillId="0" borderId="0" xfId="0" applyNumberFormat="1" applyFont="1" applyAlignment="1">
      <alignment horizontal="right" vertical="top"/>
    </xf>
    <xf numFmtId="0" fontId="29" fillId="0" borderId="0" xfId="0" applyFont="1"/>
    <xf numFmtId="164" fontId="9" fillId="0" borderId="2" xfId="0" applyNumberFormat="1" applyFont="1" applyBorder="1" applyAlignment="1">
      <alignment horizontal="right" vertical="top"/>
    </xf>
    <xf numFmtId="165" fontId="9" fillId="0" borderId="2" xfId="0" applyNumberFormat="1"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right" vertical="top" wrapText="1"/>
    </xf>
    <xf numFmtId="14" fontId="9" fillId="0" borderId="0" xfId="0" applyNumberFormat="1" applyFont="1" applyAlignment="1">
      <alignment horizontal="left" vertical="top" wrapText="1"/>
    </xf>
    <xf numFmtId="164" fontId="28" fillId="0" borderId="0" xfId="0" applyNumberFormat="1" applyFont="1" applyAlignment="1" applyProtection="1">
      <alignment horizontal="right" vertical="top"/>
    </xf>
    <xf numFmtId="49" fontId="9" fillId="0" borderId="2" xfId="0" applyNumberFormat="1" applyFont="1" applyBorder="1" applyAlignment="1">
      <alignment horizontal="left" vertical="top" wrapText="1"/>
    </xf>
    <xf numFmtId="0" fontId="30" fillId="0" borderId="0" xfId="0" applyNumberFormat="1" applyFont="1" applyFill="1" applyBorder="1" applyAlignment="1">
      <alignment horizontal="left" wrapText="1"/>
    </xf>
    <xf numFmtId="0" fontId="31" fillId="0" borderId="0" xfId="0" applyFont="1" applyAlignment="1">
      <alignment horizontal="left" vertical="top"/>
    </xf>
    <xf numFmtId="0" fontId="30" fillId="0" borderId="0" xfId="0" applyFont="1" applyAlignment="1">
      <alignment horizontal="justify" vertical="justify" wrapText="1"/>
    </xf>
    <xf numFmtId="0" fontId="31" fillId="0" borderId="0" xfId="0" applyFont="1" applyAlignment="1"/>
    <xf numFmtId="0" fontId="31" fillId="0" borderId="0" xfId="0" applyNumberFormat="1" applyFont="1" applyAlignment="1">
      <alignment horizontal="right" vertical="top"/>
    </xf>
    <xf numFmtId="0" fontId="30" fillId="0" borderId="0" xfId="0" applyFont="1" applyAlignment="1">
      <alignment horizontal="right" vertical="top"/>
    </xf>
    <xf numFmtId="164" fontId="30" fillId="0" borderId="0" xfId="0" applyNumberFormat="1" applyFont="1" applyAlignment="1">
      <alignment horizontal="right" vertical="top"/>
    </xf>
    <xf numFmtId="2" fontId="31" fillId="0" borderId="0" xfId="0" applyNumberFormat="1" applyFont="1" applyAlignment="1">
      <alignment horizontal="right" vertical="top"/>
    </xf>
    <xf numFmtId="4" fontId="30" fillId="0" borderId="0" xfId="0" applyNumberFormat="1" applyFont="1" applyAlignment="1">
      <alignment horizontal="right" vertical="top"/>
    </xf>
    <xf numFmtId="0" fontId="30" fillId="0" borderId="0" xfId="0" applyFont="1" applyAlignment="1">
      <alignment horizontal="left" vertical="top" wrapText="1"/>
    </xf>
    <xf numFmtId="0" fontId="31" fillId="0" borderId="0" xfId="0" applyFont="1" applyAlignment="1">
      <alignment vertical="top"/>
    </xf>
    <xf numFmtId="0" fontId="31" fillId="0" borderId="0" xfId="0" applyFont="1" applyAlignment="1">
      <alignment horizontal="left" vertical="top" wrapText="1"/>
    </xf>
    <xf numFmtId="0" fontId="30" fillId="0" borderId="0" xfId="0" applyFont="1" applyAlignment="1">
      <alignment horizontal="justify" vertical="top" wrapText="1"/>
    </xf>
    <xf numFmtId="0" fontId="17" fillId="0" borderId="0" xfId="0" applyFont="1" applyFill="1" applyBorder="1" applyAlignment="1">
      <alignment horizontal="right"/>
    </xf>
    <xf numFmtId="0" fontId="17" fillId="3" borderId="0" xfId="0" applyFont="1" applyFill="1" applyBorder="1" applyAlignment="1">
      <alignment horizontal="right"/>
    </xf>
    <xf numFmtId="0" fontId="17" fillId="4" borderId="0" xfId="0" applyFont="1" applyFill="1" applyBorder="1" applyAlignment="1">
      <alignment horizontal="right"/>
    </xf>
    <xf numFmtId="0" fontId="17" fillId="5" borderId="0" xfId="0" applyFont="1" applyFill="1" applyBorder="1" applyAlignment="1">
      <alignment horizontal="right"/>
    </xf>
    <xf numFmtId="0" fontId="17" fillId="0" borderId="0" xfId="0" applyFont="1" applyFill="1" applyBorder="1" applyAlignment="1">
      <alignment horizontal="right" wrapText="1"/>
    </xf>
    <xf numFmtId="0" fontId="17" fillId="0" borderId="2" xfId="0" applyFont="1" applyFill="1" applyBorder="1" applyAlignment="1">
      <alignment horizontal="right"/>
    </xf>
    <xf numFmtId="0" fontId="17" fillId="0" borderId="0" xfId="0" applyFont="1" applyFill="1" applyBorder="1" applyAlignment="1">
      <alignment horizontal="right" vertical="top" wrapText="1"/>
    </xf>
    <xf numFmtId="0" fontId="17" fillId="0" borderId="0" xfId="0" applyNumberFormat="1" applyFont="1" applyFill="1" applyBorder="1" applyAlignment="1">
      <alignment horizontal="right"/>
    </xf>
    <xf numFmtId="0" fontId="17" fillId="5" borderId="0" xfId="1" applyFont="1" applyFill="1" applyBorder="1" applyAlignment="1">
      <alignment horizontal="right"/>
    </xf>
    <xf numFmtId="0" fontId="17" fillId="7" borderId="0" xfId="0" applyFont="1" applyFill="1" applyBorder="1" applyAlignment="1">
      <alignment horizontal="right"/>
    </xf>
    <xf numFmtId="0" fontId="0" fillId="0" borderId="0" xfId="0" applyFont="1"/>
    <xf numFmtId="0" fontId="17"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0" fontId="2" fillId="6" borderId="0" xfId="0" applyNumberFormat="1" applyFont="1" applyFill="1" applyBorder="1" applyAlignment="1">
      <alignment wrapText="1"/>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cellXfs>
  <cellStyles count="6">
    <cellStyle name="A4 Small 210 x 297 mm" xfId="5"/>
    <cellStyle name="Izlaz" xfId="1" builtinId="21"/>
    <cellStyle name="Normal 2" xfId="3"/>
    <cellStyle name="Normalno" xfId="0" builtinId="0"/>
    <cellStyle name="Normalno 2" xfId="4"/>
    <cellStyle name="Normalno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1"/>
  <sheetViews>
    <sheetView zoomScale="85" zoomScaleNormal="85" workbookViewId="0">
      <selection activeCell="B10" sqref="B10"/>
    </sheetView>
  </sheetViews>
  <sheetFormatPr defaultRowHeight="15" x14ac:dyDescent="0.25"/>
  <cols>
    <col min="2" max="2" width="54.85546875" customWidth="1"/>
    <col min="3" max="3" width="20.140625" customWidth="1"/>
  </cols>
  <sheetData>
    <row r="3" spans="2:3" ht="30" x14ac:dyDescent="0.25">
      <c r="B3" s="254" t="s">
        <v>348</v>
      </c>
      <c r="C3" s="242"/>
    </row>
    <row r="4" spans="2:3" x14ac:dyDescent="0.25">
      <c r="C4" s="242"/>
    </row>
    <row r="5" spans="2:3" x14ac:dyDescent="0.25">
      <c r="B5" t="s">
        <v>338</v>
      </c>
      <c r="C5" s="242"/>
    </row>
    <row r="6" spans="2:3" x14ac:dyDescent="0.25">
      <c r="C6" s="242"/>
    </row>
    <row r="7" spans="2:3" x14ac:dyDescent="0.25">
      <c r="B7" t="s">
        <v>349</v>
      </c>
      <c r="C7" s="242"/>
    </row>
    <row r="8" spans="2:3" x14ac:dyDescent="0.25">
      <c r="C8" s="242"/>
    </row>
    <row r="9" spans="2:3" x14ac:dyDescent="0.25">
      <c r="B9" t="s">
        <v>339</v>
      </c>
      <c r="C9" s="242"/>
    </row>
    <row r="10" spans="2:3" x14ac:dyDescent="0.25">
      <c r="C10" s="242"/>
    </row>
    <row r="11" spans="2:3" x14ac:dyDescent="0.25">
      <c r="B11" t="s">
        <v>340</v>
      </c>
      <c r="C11" s="242"/>
    </row>
    <row r="12" spans="2:3" x14ac:dyDescent="0.25">
      <c r="C12" s="242"/>
    </row>
    <row r="13" spans="2:3" x14ac:dyDescent="0.25">
      <c r="C13" s="242"/>
    </row>
    <row r="14" spans="2:3" ht="15.75" x14ac:dyDescent="0.25">
      <c r="B14" s="243" t="s">
        <v>341</v>
      </c>
      <c r="C14" s="244"/>
    </row>
    <row r="15" spans="2:3" x14ac:dyDescent="0.25">
      <c r="C15" s="242"/>
    </row>
    <row r="16" spans="2:3" x14ac:dyDescent="0.25">
      <c r="C16" s="242"/>
    </row>
    <row r="17" spans="2:4" ht="15.75" x14ac:dyDescent="0.25">
      <c r="B17" s="245" t="s">
        <v>342</v>
      </c>
      <c r="C17" s="246">
        <f>'GRAĐEVINSKO OBRTNIČKI RADOVI'!F307</f>
        <v>0</v>
      </c>
      <c r="D17" s="247"/>
    </row>
    <row r="18" spans="2:4" ht="15.75" x14ac:dyDescent="0.25">
      <c r="B18" s="245"/>
      <c r="C18" s="246"/>
      <c r="D18" s="247"/>
    </row>
    <row r="19" spans="2:4" ht="15.75" x14ac:dyDescent="0.25">
      <c r="B19" s="245" t="s">
        <v>343</v>
      </c>
      <c r="C19" s="246">
        <f>'GRAĐEVINSKO OBRTNIČKI RADOVI'!F308</f>
        <v>0</v>
      </c>
      <c r="D19" s="247"/>
    </row>
    <row r="20" spans="2:4" ht="15.75" x14ac:dyDescent="0.25">
      <c r="B20" s="245"/>
      <c r="C20" s="246"/>
      <c r="D20" s="247"/>
    </row>
    <row r="21" spans="2:4" ht="15.75" x14ac:dyDescent="0.25">
      <c r="B21" s="245" t="s">
        <v>344</v>
      </c>
      <c r="C21" s="246">
        <f>'HIDROINSTALACIJSKI RADOVI'!F146</f>
        <v>0</v>
      </c>
      <c r="D21" s="247"/>
    </row>
    <row r="22" spans="2:4" ht="15.75" x14ac:dyDescent="0.25">
      <c r="B22" s="245"/>
      <c r="C22" s="246"/>
      <c r="D22" s="247"/>
    </row>
    <row r="23" spans="2:4" ht="15.75" x14ac:dyDescent="0.25">
      <c r="B23" s="245" t="s">
        <v>345</v>
      </c>
      <c r="C23" s="246">
        <f>'ELEKTROTEHNIČKI RADOVI'!G106</f>
        <v>0</v>
      </c>
      <c r="D23" s="247"/>
    </row>
    <row r="24" spans="2:4" ht="15.75" x14ac:dyDescent="0.25">
      <c r="B24" s="245"/>
      <c r="C24" s="246"/>
      <c r="D24" s="247"/>
    </row>
    <row r="25" spans="2:4" ht="15.75" x14ac:dyDescent="0.25">
      <c r="B25" s="245"/>
      <c r="C25" s="246"/>
      <c r="D25" s="247"/>
    </row>
    <row r="26" spans="2:4" ht="15.75" x14ac:dyDescent="0.25">
      <c r="B26" s="247"/>
      <c r="C26" s="246"/>
      <c r="D26" s="247"/>
    </row>
    <row r="27" spans="2:4" ht="16.5" thickBot="1" x14ac:dyDescent="0.3">
      <c r="B27" s="248" t="s">
        <v>183</v>
      </c>
      <c r="C27" s="249">
        <f>SUM(C17:C26)</f>
        <v>0</v>
      </c>
      <c r="D27" s="247"/>
    </row>
    <row r="28" spans="2:4" ht="15.75" x14ac:dyDescent="0.25">
      <c r="B28" s="247"/>
      <c r="C28" s="246"/>
      <c r="D28" s="247"/>
    </row>
    <row r="29" spans="2:4" ht="15.75" x14ac:dyDescent="0.25">
      <c r="B29" s="250" t="s">
        <v>346</v>
      </c>
      <c r="C29" s="251">
        <f>C27*0.25</f>
        <v>0</v>
      </c>
    </row>
    <row r="30" spans="2:4" x14ac:dyDescent="0.25">
      <c r="C30" s="242"/>
    </row>
    <row r="31" spans="2:4" ht="16.5" thickBot="1" x14ac:dyDescent="0.3">
      <c r="B31" s="252" t="s">
        <v>347</v>
      </c>
      <c r="C31" s="253">
        <f>SUM(C27:C30)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6"/>
  <sheetViews>
    <sheetView view="pageBreakPreview" topLeftCell="A283" zoomScale="85" zoomScaleNormal="130" zoomScaleSheetLayoutView="85" workbookViewId="0">
      <selection activeCell="M277" sqref="M277"/>
    </sheetView>
  </sheetViews>
  <sheetFormatPr defaultRowHeight="15" x14ac:dyDescent="0.25"/>
  <cols>
    <col min="2" max="2" width="66.5703125" bestFit="1" customWidth="1"/>
    <col min="3" max="3" width="14.5703125" customWidth="1"/>
    <col min="4" max="4" width="7.7109375" bestFit="1" customWidth="1"/>
    <col min="5" max="5" width="10.140625" style="291" customWidth="1"/>
    <col min="6" max="6" width="12.42578125" bestFit="1" customWidth="1"/>
  </cols>
  <sheetData>
    <row r="1" spans="1:6" x14ac:dyDescent="0.25">
      <c r="A1" s="1"/>
      <c r="B1" s="2"/>
      <c r="C1" s="3"/>
      <c r="D1" s="4"/>
      <c r="E1" s="281"/>
      <c r="F1" s="6"/>
    </row>
    <row r="2" spans="1:6" ht="21" x14ac:dyDescent="0.25">
      <c r="A2" s="7"/>
      <c r="B2" s="8" t="s">
        <v>0</v>
      </c>
      <c r="C2" s="9"/>
      <c r="D2" s="10"/>
      <c r="E2" s="282"/>
      <c r="F2" s="11"/>
    </row>
    <row r="3" spans="1:6" x14ac:dyDescent="0.25">
      <c r="A3" s="1"/>
      <c r="B3" s="2"/>
      <c r="C3" s="3"/>
      <c r="D3" s="4"/>
      <c r="E3" s="281"/>
      <c r="F3" s="6"/>
    </row>
    <row r="4" spans="1:6" x14ac:dyDescent="0.25">
      <c r="A4" s="1"/>
      <c r="B4" s="2"/>
      <c r="C4" s="3"/>
      <c r="D4" s="4"/>
      <c r="E4" s="281"/>
      <c r="F4" s="6"/>
    </row>
    <row r="5" spans="1:6" ht="15.75" x14ac:dyDescent="0.25">
      <c r="A5" s="12"/>
      <c r="B5" s="13" t="s">
        <v>1</v>
      </c>
      <c r="C5" s="14"/>
      <c r="D5" s="15"/>
      <c r="E5" s="283"/>
      <c r="F5" s="16"/>
    </row>
    <row r="6" spans="1:6" x14ac:dyDescent="0.25">
      <c r="A6" s="1"/>
      <c r="B6" s="2"/>
      <c r="C6" s="3"/>
      <c r="D6" s="4"/>
      <c r="E6" s="281"/>
      <c r="F6" s="6"/>
    </row>
    <row r="7" spans="1:6" x14ac:dyDescent="0.25">
      <c r="A7" s="17" t="s">
        <v>2</v>
      </c>
      <c r="B7" s="18" t="s">
        <v>3</v>
      </c>
      <c r="C7" s="19"/>
      <c r="D7" s="20"/>
      <c r="E7" s="284"/>
      <c r="F7" s="21"/>
    </row>
    <row r="8" spans="1:6" x14ac:dyDescent="0.25">
      <c r="A8" s="22"/>
      <c r="B8" s="23"/>
      <c r="C8" s="24"/>
      <c r="D8" s="25"/>
      <c r="E8" s="281"/>
      <c r="F8" s="6"/>
    </row>
    <row r="9" spans="1:6" x14ac:dyDescent="0.25">
      <c r="A9" s="22"/>
      <c r="B9" s="23" t="s">
        <v>4</v>
      </c>
      <c r="C9" s="24"/>
      <c r="D9" s="25"/>
      <c r="E9" s="281"/>
      <c r="F9" s="6"/>
    </row>
    <row r="10" spans="1:6" ht="266.25" customHeight="1" x14ac:dyDescent="0.25">
      <c r="A10" s="22"/>
      <c r="B10" s="295" t="s">
        <v>358</v>
      </c>
      <c r="C10" s="295"/>
      <c r="D10" s="295"/>
      <c r="E10" s="295"/>
      <c r="F10" s="295"/>
    </row>
    <row r="11" spans="1:6" x14ac:dyDescent="0.25">
      <c r="A11" s="22"/>
      <c r="B11" s="23"/>
      <c r="C11" s="24"/>
      <c r="D11" s="25"/>
      <c r="E11" s="281"/>
      <c r="F11" s="6"/>
    </row>
    <row r="12" spans="1:6" ht="89.25" x14ac:dyDescent="0.25">
      <c r="A12" s="22" t="s">
        <v>5</v>
      </c>
      <c r="B12" s="26" t="s">
        <v>6</v>
      </c>
      <c r="C12" s="27"/>
      <c r="D12" s="25"/>
      <c r="E12" s="285"/>
      <c r="F12" s="28"/>
    </row>
    <row r="13" spans="1:6" x14ac:dyDescent="0.25">
      <c r="A13" s="22"/>
      <c r="B13" s="29"/>
      <c r="C13" s="24" t="s">
        <v>7</v>
      </c>
      <c r="D13" s="25">
        <v>1</v>
      </c>
      <c r="E13" s="281"/>
      <c r="F13" s="30">
        <f>D13*E13</f>
        <v>0</v>
      </c>
    </row>
    <row r="14" spans="1:6" x14ac:dyDescent="0.25">
      <c r="A14" s="22"/>
      <c r="B14" s="29"/>
      <c r="C14" s="24"/>
      <c r="D14" s="25"/>
      <c r="E14" s="281"/>
      <c r="F14" s="6"/>
    </row>
    <row r="15" spans="1:6" ht="76.5" x14ac:dyDescent="0.25">
      <c r="A15" s="22" t="s">
        <v>8</v>
      </c>
      <c r="B15" s="59" t="s">
        <v>364</v>
      </c>
      <c r="C15" s="24"/>
      <c r="D15" s="25"/>
      <c r="E15" s="281"/>
      <c r="F15" s="6"/>
    </row>
    <row r="16" spans="1:6" x14ac:dyDescent="0.25">
      <c r="A16" s="22"/>
      <c r="B16" s="23"/>
      <c r="C16" s="24" t="s">
        <v>9</v>
      </c>
      <c r="D16" s="25">
        <v>97</v>
      </c>
      <c r="E16" s="281"/>
      <c r="F16" s="30">
        <f>D16*E16</f>
        <v>0</v>
      </c>
    </row>
    <row r="17" spans="1:6" x14ac:dyDescent="0.25">
      <c r="A17" s="22"/>
      <c r="B17" s="23"/>
      <c r="C17" s="24"/>
      <c r="D17" s="25"/>
      <c r="E17" s="281"/>
      <c r="F17" s="6"/>
    </row>
    <row r="18" spans="1:6" ht="35.25" customHeight="1" x14ac:dyDescent="0.25">
      <c r="A18" s="22" t="s">
        <v>10</v>
      </c>
      <c r="B18" s="59" t="s">
        <v>362</v>
      </c>
      <c r="C18" s="24"/>
      <c r="D18" s="25"/>
      <c r="E18" s="281"/>
      <c r="F18" s="6"/>
    </row>
    <row r="19" spans="1:6" x14ac:dyDescent="0.25">
      <c r="A19" s="22"/>
      <c r="B19" s="23"/>
      <c r="C19" s="24" t="s">
        <v>11</v>
      </c>
      <c r="D19" s="25">
        <v>1</v>
      </c>
      <c r="E19" s="281"/>
      <c r="F19" s="30">
        <f>D19*E19</f>
        <v>0</v>
      </c>
    </row>
    <row r="20" spans="1:6" x14ac:dyDescent="0.25">
      <c r="A20" s="22"/>
      <c r="B20" s="23"/>
      <c r="C20" s="24"/>
      <c r="D20" s="25"/>
      <c r="E20" s="281"/>
      <c r="F20" s="6"/>
    </row>
    <row r="21" spans="1:6" ht="51" x14ac:dyDescent="0.25">
      <c r="A21" s="22" t="s">
        <v>12</v>
      </c>
      <c r="B21" s="59" t="s">
        <v>363</v>
      </c>
      <c r="C21" s="24"/>
      <c r="D21" s="25"/>
      <c r="E21" s="281"/>
      <c r="F21" s="6"/>
    </row>
    <row r="22" spans="1:6" x14ac:dyDescent="0.25">
      <c r="A22" s="22"/>
      <c r="B22" s="23"/>
      <c r="C22" s="24" t="s">
        <v>11</v>
      </c>
      <c r="D22" s="25">
        <v>1</v>
      </c>
      <c r="E22" s="281"/>
      <c r="F22" s="30">
        <f>D22*E22</f>
        <v>0</v>
      </c>
    </row>
    <row r="23" spans="1:6" x14ac:dyDescent="0.25">
      <c r="A23" s="22"/>
      <c r="B23" s="23"/>
      <c r="C23" s="24"/>
      <c r="D23" s="25"/>
      <c r="E23" s="281"/>
      <c r="F23" s="6"/>
    </row>
    <row r="24" spans="1:6" ht="25.5" x14ac:dyDescent="0.25">
      <c r="A24" s="22" t="s">
        <v>13</v>
      </c>
      <c r="B24" s="59" t="s">
        <v>365</v>
      </c>
      <c r="C24" s="24"/>
      <c r="D24" s="25"/>
      <c r="E24" s="281"/>
      <c r="F24" s="6"/>
    </row>
    <row r="25" spans="1:6" x14ac:dyDescent="0.25">
      <c r="A25" s="22"/>
      <c r="B25" s="23"/>
      <c r="C25" s="24" t="s">
        <v>11</v>
      </c>
      <c r="D25" s="25">
        <v>1</v>
      </c>
      <c r="E25" s="281"/>
      <c r="F25" s="30">
        <f>D25*E25</f>
        <v>0</v>
      </c>
    </row>
    <row r="26" spans="1:6" x14ac:dyDescent="0.25">
      <c r="A26" s="22"/>
      <c r="B26" s="23"/>
      <c r="C26" s="24"/>
      <c r="D26" s="25"/>
      <c r="E26" s="281"/>
      <c r="F26" s="6"/>
    </row>
    <row r="27" spans="1:6" ht="38.25" x14ac:dyDescent="0.25">
      <c r="A27" s="22" t="s">
        <v>14</v>
      </c>
      <c r="B27" s="59" t="s">
        <v>366</v>
      </c>
      <c r="C27" s="24"/>
      <c r="D27" s="25"/>
      <c r="E27" s="281"/>
      <c r="F27" s="6"/>
    </row>
    <row r="28" spans="1:6" x14ac:dyDescent="0.25">
      <c r="A28" s="22"/>
      <c r="B28" s="23"/>
      <c r="C28" s="24" t="s">
        <v>11</v>
      </c>
      <c r="D28" s="25">
        <v>1</v>
      </c>
      <c r="E28" s="281"/>
      <c r="F28" s="30">
        <f>D28*E28</f>
        <v>0</v>
      </c>
    </row>
    <row r="29" spans="1:6" x14ac:dyDescent="0.25">
      <c r="A29" s="22"/>
      <c r="B29" s="23"/>
      <c r="C29" s="24"/>
      <c r="D29" s="25"/>
      <c r="E29" s="281"/>
      <c r="F29" s="6"/>
    </row>
    <row r="30" spans="1:6" ht="63.75" x14ac:dyDescent="0.25">
      <c r="A30" s="22" t="s">
        <v>15</v>
      </c>
      <c r="B30" s="59" t="s">
        <v>367</v>
      </c>
      <c r="C30" s="24"/>
      <c r="D30" s="25"/>
      <c r="E30" s="281"/>
      <c r="F30" s="6"/>
    </row>
    <row r="31" spans="1:6" x14ac:dyDescent="0.25">
      <c r="A31" s="22"/>
      <c r="B31" s="23"/>
      <c r="C31" s="24" t="s">
        <v>9</v>
      </c>
      <c r="D31" s="25">
        <v>23</v>
      </c>
      <c r="E31" s="281"/>
      <c r="F31" s="30">
        <f>D31*E31</f>
        <v>0</v>
      </c>
    </row>
    <row r="32" spans="1:6" x14ac:dyDescent="0.25">
      <c r="A32" s="22"/>
      <c r="B32" s="23"/>
      <c r="C32" s="24"/>
      <c r="D32" s="25"/>
      <c r="E32" s="281"/>
      <c r="F32" s="6"/>
    </row>
    <row r="33" spans="1:6" ht="15.75" thickBot="1" x14ac:dyDescent="0.3">
      <c r="A33" s="22"/>
      <c r="B33" s="31"/>
      <c r="C33" s="32"/>
      <c r="D33" s="33"/>
      <c r="E33" s="286"/>
      <c r="F33" s="34"/>
    </row>
    <row r="34" spans="1:6" x14ac:dyDescent="0.25">
      <c r="A34" s="22"/>
      <c r="B34" s="35" t="s">
        <v>16</v>
      </c>
      <c r="C34" s="24"/>
      <c r="D34" s="25"/>
      <c r="E34" s="281"/>
      <c r="F34" s="36">
        <f>SUM(F13:F33)</f>
        <v>0</v>
      </c>
    </row>
    <row r="35" spans="1:6" x14ac:dyDescent="0.25">
      <c r="A35" s="22"/>
      <c r="B35" s="23"/>
      <c r="C35" s="24"/>
      <c r="D35" s="25"/>
      <c r="E35" s="281"/>
      <c r="F35" s="6"/>
    </row>
    <row r="36" spans="1:6" x14ac:dyDescent="0.25">
      <c r="A36" s="17" t="s">
        <v>17</v>
      </c>
      <c r="B36" s="18" t="s">
        <v>18</v>
      </c>
      <c r="C36" s="19"/>
      <c r="D36" s="20"/>
      <c r="E36" s="284"/>
      <c r="F36" s="21"/>
    </row>
    <row r="37" spans="1:6" x14ac:dyDescent="0.25">
      <c r="A37" s="22"/>
      <c r="B37" s="23"/>
      <c r="C37" s="24"/>
      <c r="D37" s="25"/>
      <c r="E37" s="281"/>
      <c r="F37" s="6"/>
    </row>
    <row r="38" spans="1:6" x14ac:dyDescent="0.25">
      <c r="A38" s="22"/>
      <c r="B38" s="23" t="s">
        <v>4</v>
      </c>
      <c r="C38" s="24"/>
      <c r="D38" s="25"/>
      <c r="E38" s="281"/>
      <c r="F38" s="6"/>
    </row>
    <row r="39" spans="1:6" ht="324" customHeight="1" x14ac:dyDescent="0.25">
      <c r="A39" s="22"/>
      <c r="B39" s="295" t="s">
        <v>19</v>
      </c>
      <c r="C39" s="295"/>
      <c r="D39" s="295"/>
      <c r="E39" s="295"/>
      <c r="F39" s="295"/>
    </row>
    <row r="40" spans="1:6" ht="78" customHeight="1" x14ac:dyDescent="0.25">
      <c r="A40" s="22"/>
      <c r="B40" s="295" t="s">
        <v>20</v>
      </c>
      <c r="C40" s="295"/>
      <c r="D40" s="295"/>
      <c r="E40" s="295"/>
      <c r="F40" s="295"/>
    </row>
    <row r="41" spans="1:6" x14ac:dyDescent="0.25">
      <c r="A41" s="22"/>
      <c r="B41" s="29"/>
      <c r="C41" s="24"/>
      <c r="D41" s="25"/>
      <c r="E41" s="281"/>
      <c r="F41" s="6"/>
    </row>
    <row r="42" spans="1:6" ht="76.5" x14ac:dyDescent="0.25">
      <c r="A42" s="22" t="s">
        <v>21</v>
      </c>
      <c r="B42" s="293" t="s">
        <v>368</v>
      </c>
      <c r="C42" s="24"/>
      <c r="D42" s="25"/>
      <c r="E42" s="281"/>
      <c r="F42" s="6"/>
    </row>
    <row r="43" spans="1:6" x14ac:dyDescent="0.25">
      <c r="A43" s="22"/>
      <c r="B43" s="29"/>
      <c r="C43" s="24" t="s">
        <v>9</v>
      </c>
      <c r="D43" s="25">
        <v>165</v>
      </c>
      <c r="E43" s="281"/>
      <c r="F43" s="30">
        <f>D43*E43</f>
        <v>0</v>
      </c>
    </row>
    <row r="44" spans="1:6" x14ac:dyDescent="0.25">
      <c r="A44" s="22"/>
      <c r="B44" s="29"/>
      <c r="C44" s="24"/>
      <c r="D44" s="25"/>
      <c r="E44" s="281"/>
      <c r="F44" s="6"/>
    </row>
    <row r="45" spans="1:6" ht="52.5" customHeight="1" x14ac:dyDescent="0.25">
      <c r="A45" s="22" t="s">
        <v>22</v>
      </c>
      <c r="B45" s="29" t="s">
        <v>23</v>
      </c>
      <c r="C45" s="24"/>
      <c r="D45" s="25"/>
      <c r="E45" s="281"/>
      <c r="F45" s="6"/>
    </row>
    <row r="46" spans="1:6" x14ac:dyDescent="0.25">
      <c r="A46" s="22"/>
      <c r="B46" s="29"/>
      <c r="C46" s="24" t="s">
        <v>24</v>
      </c>
      <c r="D46" s="25">
        <v>9.1999999999999993</v>
      </c>
      <c r="E46" s="281"/>
      <c r="F46" s="30">
        <f>D46*E46</f>
        <v>0</v>
      </c>
    </row>
    <row r="47" spans="1:6" x14ac:dyDescent="0.25">
      <c r="A47" s="22"/>
      <c r="B47" s="29"/>
      <c r="C47" s="24"/>
      <c r="D47" s="25"/>
      <c r="E47" s="281"/>
      <c r="F47" s="6"/>
    </row>
    <row r="48" spans="1:6" ht="54.75" customHeight="1" x14ac:dyDescent="0.25">
      <c r="A48" s="22" t="s">
        <v>25</v>
      </c>
      <c r="B48" s="23" t="s">
        <v>26</v>
      </c>
      <c r="C48" s="24"/>
      <c r="D48" s="25"/>
      <c r="E48" s="281"/>
      <c r="F48" s="6"/>
    </row>
    <row r="49" spans="1:6" x14ac:dyDescent="0.25">
      <c r="A49" s="22"/>
      <c r="B49" s="23" t="s">
        <v>27</v>
      </c>
      <c r="C49" s="24" t="s">
        <v>24</v>
      </c>
      <c r="D49" s="4">
        <v>7</v>
      </c>
      <c r="E49" s="281"/>
      <c r="F49" s="30">
        <f>D49*E49</f>
        <v>0</v>
      </c>
    </row>
    <row r="50" spans="1:6" x14ac:dyDescent="0.25">
      <c r="A50" s="22"/>
      <c r="B50" s="23" t="s">
        <v>28</v>
      </c>
      <c r="C50" s="3" t="s">
        <v>24</v>
      </c>
      <c r="D50" s="4">
        <v>4.25</v>
      </c>
      <c r="E50" s="281"/>
      <c r="F50" s="30">
        <f>D50*E50</f>
        <v>0</v>
      </c>
    </row>
    <row r="51" spans="1:6" x14ac:dyDescent="0.25">
      <c r="A51" s="22"/>
      <c r="B51" s="23"/>
      <c r="C51" s="24"/>
      <c r="D51" s="25"/>
      <c r="E51" s="281"/>
      <c r="F51" s="6"/>
    </row>
    <row r="52" spans="1:6" ht="54" customHeight="1" x14ac:dyDescent="0.25">
      <c r="A52" s="22" t="s">
        <v>29</v>
      </c>
      <c r="B52" s="23" t="s">
        <v>30</v>
      </c>
      <c r="C52" s="24"/>
      <c r="D52" s="25"/>
      <c r="E52" s="281"/>
      <c r="F52" s="6"/>
    </row>
    <row r="53" spans="1:6" x14ac:dyDescent="0.25">
      <c r="A53" s="22"/>
      <c r="B53" s="23"/>
      <c r="C53" s="24" t="s">
        <v>24</v>
      </c>
      <c r="D53" s="25">
        <v>1.75</v>
      </c>
      <c r="E53" s="281"/>
      <c r="F53" s="30">
        <f>D53*E53</f>
        <v>0</v>
      </c>
    </row>
    <row r="54" spans="1:6" x14ac:dyDescent="0.25">
      <c r="A54" s="22"/>
      <c r="B54" s="23"/>
      <c r="C54" s="24"/>
      <c r="D54" s="25"/>
      <c r="E54" s="281"/>
      <c r="F54" s="6"/>
    </row>
    <row r="55" spans="1:6" ht="132" customHeight="1" x14ac:dyDescent="0.25">
      <c r="A55" s="22" t="s">
        <v>31</v>
      </c>
      <c r="B55" s="23" t="s">
        <v>32</v>
      </c>
      <c r="C55" s="24"/>
      <c r="D55" s="25"/>
      <c r="E55" s="281"/>
      <c r="F55" s="6"/>
    </row>
    <row r="56" spans="1:6" x14ac:dyDescent="0.25">
      <c r="A56" s="22"/>
      <c r="B56" s="23"/>
      <c r="C56" s="24" t="s">
        <v>24</v>
      </c>
      <c r="D56" s="25">
        <v>25.2</v>
      </c>
      <c r="E56" s="281"/>
      <c r="F56" s="30">
        <f>D56*E56</f>
        <v>0</v>
      </c>
    </row>
    <row r="57" spans="1:6" x14ac:dyDescent="0.25">
      <c r="A57" s="22"/>
      <c r="B57" s="23"/>
      <c r="C57" s="24"/>
      <c r="D57" s="25"/>
      <c r="E57" s="281"/>
      <c r="F57" s="6"/>
    </row>
    <row r="58" spans="1:6" ht="35.25" customHeight="1" x14ac:dyDescent="0.25">
      <c r="A58" s="22" t="s">
        <v>33</v>
      </c>
      <c r="B58" s="292" t="s">
        <v>359</v>
      </c>
      <c r="C58" s="24"/>
      <c r="D58" s="25"/>
      <c r="E58" s="281"/>
      <c r="F58" s="6"/>
    </row>
    <row r="59" spans="1:6" x14ac:dyDescent="0.25">
      <c r="A59" s="22"/>
      <c r="B59" s="23"/>
      <c r="C59" s="24" t="s">
        <v>9</v>
      </c>
      <c r="D59" s="25">
        <v>17.5</v>
      </c>
      <c r="E59" s="281"/>
      <c r="F59" s="30">
        <f>D59*E59</f>
        <v>0</v>
      </c>
    </row>
    <row r="60" spans="1:6" x14ac:dyDescent="0.25">
      <c r="A60" s="22"/>
      <c r="B60" s="23"/>
      <c r="C60" s="24"/>
      <c r="D60" s="25"/>
      <c r="E60" s="281"/>
      <c r="F60" s="6"/>
    </row>
    <row r="61" spans="1:6" ht="15.75" thickBot="1" x14ac:dyDescent="0.3">
      <c r="A61" s="22"/>
      <c r="B61" s="31"/>
      <c r="C61" s="32"/>
      <c r="D61" s="33"/>
      <c r="E61" s="286"/>
      <c r="F61" s="34"/>
    </row>
    <row r="62" spans="1:6" x14ac:dyDescent="0.25">
      <c r="A62" s="22"/>
      <c r="B62" s="35" t="s">
        <v>34</v>
      </c>
      <c r="C62" s="38"/>
      <c r="D62" s="25"/>
      <c r="E62" s="281"/>
      <c r="F62" s="36">
        <f>SUM(F43:F61)</f>
        <v>0</v>
      </c>
    </row>
    <row r="63" spans="1:6" x14ac:dyDescent="0.25">
      <c r="A63" s="22"/>
      <c r="B63" s="35"/>
      <c r="C63" s="24"/>
      <c r="D63" s="25"/>
      <c r="E63" s="281"/>
      <c r="F63" s="6"/>
    </row>
    <row r="64" spans="1:6" x14ac:dyDescent="0.25">
      <c r="A64" s="17" t="s">
        <v>35</v>
      </c>
      <c r="B64" s="18" t="s">
        <v>36</v>
      </c>
      <c r="C64" s="19"/>
      <c r="D64" s="20"/>
      <c r="E64" s="284"/>
      <c r="F64" s="21"/>
    </row>
    <row r="65" spans="1:6" x14ac:dyDescent="0.25">
      <c r="A65" s="22"/>
      <c r="B65" s="23"/>
      <c r="C65" s="24"/>
      <c r="D65" s="25"/>
      <c r="E65" s="281"/>
      <c r="F65" s="6"/>
    </row>
    <row r="66" spans="1:6" x14ac:dyDescent="0.25">
      <c r="A66" s="22"/>
      <c r="B66" s="23" t="s">
        <v>4</v>
      </c>
      <c r="C66" s="24"/>
      <c r="D66" s="25"/>
      <c r="E66" s="281"/>
      <c r="F66" s="6"/>
    </row>
    <row r="67" spans="1:6" ht="119.25" customHeight="1" x14ac:dyDescent="0.25">
      <c r="A67" s="22"/>
      <c r="B67" s="295" t="s">
        <v>37</v>
      </c>
      <c r="C67" s="295"/>
      <c r="D67" s="295"/>
      <c r="E67" s="295"/>
      <c r="F67" s="295"/>
    </row>
    <row r="68" spans="1:6" ht="222.75" customHeight="1" x14ac:dyDescent="0.25">
      <c r="A68" s="22"/>
      <c r="B68" s="295" t="s">
        <v>38</v>
      </c>
      <c r="C68" s="295"/>
      <c r="D68" s="295"/>
      <c r="E68" s="295"/>
      <c r="F68" s="295"/>
    </row>
    <row r="69" spans="1:6" ht="211.5" customHeight="1" x14ac:dyDescent="0.25">
      <c r="A69" s="22"/>
      <c r="B69" s="295" t="s">
        <v>39</v>
      </c>
      <c r="C69" s="295"/>
      <c r="D69" s="295"/>
      <c r="E69" s="295"/>
      <c r="F69" s="295"/>
    </row>
    <row r="70" spans="1:6" x14ac:dyDescent="0.25">
      <c r="A70" s="22"/>
      <c r="B70" s="39"/>
      <c r="C70" s="24"/>
      <c r="D70" s="25"/>
      <c r="E70" s="281"/>
      <c r="F70" s="6"/>
    </row>
    <row r="71" spans="1:6" x14ac:dyDescent="0.25">
      <c r="A71" s="22"/>
      <c r="B71" s="40" t="s">
        <v>40</v>
      </c>
      <c r="C71" s="24"/>
      <c r="D71" s="25"/>
      <c r="E71" s="281"/>
      <c r="F71" s="6"/>
    </row>
    <row r="72" spans="1:6" x14ac:dyDescent="0.25">
      <c r="A72" s="22"/>
      <c r="B72" s="39"/>
      <c r="C72" s="24"/>
      <c r="D72" s="25"/>
      <c r="E72" s="281"/>
      <c r="F72" s="6"/>
    </row>
    <row r="73" spans="1:6" ht="25.5" x14ac:dyDescent="0.25">
      <c r="A73" s="22" t="s">
        <v>41</v>
      </c>
      <c r="B73" s="41" t="s">
        <v>42</v>
      </c>
      <c r="C73" s="24"/>
      <c r="D73" s="25"/>
      <c r="E73" s="281"/>
      <c r="F73" s="6"/>
    </row>
    <row r="74" spans="1:6" x14ac:dyDescent="0.25">
      <c r="A74" s="22"/>
      <c r="B74" s="39"/>
      <c r="C74" s="24" t="s">
        <v>9</v>
      </c>
      <c r="D74" s="25">
        <v>30</v>
      </c>
      <c r="E74" s="281"/>
      <c r="F74" s="30">
        <f>D74*E74</f>
        <v>0</v>
      </c>
    </row>
    <row r="75" spans="1:6" x14ac:dyDescent="0.25">
      <c r="A75" s="22"/>
      <c r="B75" s="39"/>
      <c r="C75" s="24"/>
      <c r="D75" s="25"/>
      <c r="E75" s="281"/>
      <c r="F75" s="6"/>
    </row>
    <row r="76" spans="1:6" ht="25.5" x14ac:dyDescent="0.25">
      <c r="A76" s="22" t="s">
        <v>43</v>
      </c>
      <c r="B76" s="23" t="s">
        <v>44</v>
      </c>
      <c r="C76" s="24"/>
      <c r="D76" s="25"/>
      <c r="E76" s="281"/>
      <c r="F76" s="6"/>
    </row>
    <row r="77" spans="1:6" x14ac:dyDescent="0.25">
      <c r="A77" s="22"/>
      <c r="B77" s="23" t="s">
        <v>45</v>
      </c>
      <c r="C77" s="24" t="s">
        <v>24</v>
      </c>
      <c r="D77" s="25">
        <v>6.3</v>
      </c>
      <c r="E77" s="281"/>
      <c r="F77" s="30">
        <f>D77*E77</f>
        <v>0</v>
      </c>
    </row>
    <row r="78" spans="1:6" x14ac:dyDescent="0.25">
      <c r="A78" s="22"/>
      <c r="B78" s="23" t="s">
        <v>46</v>
      </c>
      <c r="C78" s="24" t="s">
        <v>24</v>
      </c>
      <c r="D78" s="25">
        <v>3.8</v>
      </c>
      <c r="E78" s="281"/>
      <c r="F78" s="30">
        <f>D78*E78</f>
        <v>0</v>
      </c>
    </row>
    <row r="79" spans="1:6" x14ac:dyDescent="0.25">
      <c r="A79" s="22"/>
      <c r="B79" s="23"/>
      <c r="C79" s="24"/>
      <c r="D79" s="25"/>
      <c r="E79" s="281"/>
      <c r="F79" s="6"/>
    </row>
    <row r="80" spans="1:6" ht="25.5" x14ac:dyDescent="0.25">
      <c r="A80" s="22" t="s">
        <v>47</v>
      </c>
      <c r="B80" s="23" t="s">
        <v>48</v>
      </c>
      <c r="C80" s="24"/>
      <c r="D80" s="25"/>
      <c r="E80" s="281"/>
      <c r="F80" s="6"/>
    </row>
    <row r="81" spans="1:6" x14ac:dyDescent="0.25">
      <c r="A81" s="22"/>
      <c r="B81" s="23" t="s">
        <v>49</v>
      </c>
      <c r="C81" s="24" t="s">
        <v>24</v>
      </c>
      <c r="D81" s="25">
        <v>8.1999999999999993</v>
      </c>
      <c r="E81" s="281"/>
      <c r="F81" s="30">
        <f>D81*E81</f>
        <v>0</v>
      </c>
    </row>
    <row r="82" spans="1:6" x14ac:dyDescent="0.25">
      <c r="A82" s="22"/>
      <c r="B82" s="23" t="s">
        <v>50</v>
      </c>
      <c r="C82" s="24" t="s">
        <v>9</v>
      </c>
      <c r="D82" s="25">
        <v>4.3</v>
      </c>
      <c r="E82" s="281"/>
      <c r="F82" s="30">
        <f>D82*E82</f>
        <v>0</v>
      </c>
    </row>
    <row r="83" spans="1:6" x14ac:dyDescent="0.25">
      <c r="A83" s="22"/>
      <c r="B83" s="23"/>
      <c r="C83" s="24"/>
      <c r="D83" s="25"/>
      <c r="E83" s="281"/>
      <c r="F83" s="6"/>
    </row>
    <row r="84" spans="1:6" ht="38.25" x14ac:dyDescent="0.25">
      <c r="A84" s="22" t="s">
        <v>51</v>
      </c>
      <c r="B84" s="23" t="s">
        <v>52</v>
      </c>
      <c r="C84" s="24"/>
      <c r="D84" s="25"/>
      <c r="E84" s="281"/>
      <c r="F84" s="6"/>
    </row>
    <row r="85" spans="1:6" x14ac:dyDescent="0.25">
      <c r="A85" s="22"/>
      <c r="B85" s="23"/>
      <c r="C85" s="24" t="s">
        <v>24</v>
      </c>
      <c r="D85" s="25">
        <v>1.6</v>
      </c>
      <c r="E85" s="281"/>
      <c r="F85" s="30">
        <f>D85*E85</f>
        <v>0</v>
      </c>
    </row>
    <row r="86" spans="1:6" x14ac:dyDescent="0.25">
      <c r="A86" s="22"/>
      <c r="B86" s="23"/>
      <c r="C86" s="24"/>
      <c r="D86" s="25"/>
      <c r="E86" s="281"/>
      <c r="F86" s="6"/>
    </row>
    <row r="87" spans="1:6" x14ac:dyDescent="0.25">
      <c r="A87" s="22"/>
      <c r="B87" s="40" t="s">
        <v>53</v>
      </c>
      <c r="C87" s="24"/>
      <c r="D87" s="25"/>
      <c r="E87" s="281"/>
      <c r="F87" s="6"/>
    </row>
    <row r="88" spans="1:6" x14ac:dyDescent="0.25">
      <c r="A88" s="22"/>
      <c r="B88" s="23"/>
      <c r="C88" s="24"/>
      <c r="D88" s="25"/>
      <c r="E88" s="281"/>
      <c r="F88" s="6"/>
    </row>
    <row r="89" spans="1:6" ht="38.25" x14ac:dyDescent="0.25">
      <c r="A89" s="22" t="s">
        <v>54</v>
      </c>
      <c r="B89" s="35" t="s">
        <v>55</v>
      </c>
      <c r="C89" s="24"/>
      <c r="D89" s="25"/>
      <c r="E89" s="281"/>
      <c r="F89" s="6"/>
    </row>
    <row r="90" spans="1:6" x14ac:dyDescent="0.25">
      <c r="A90" s="22"/>
      <c r="B90" s="23" t="s">
        <v>49</v>
      </c>
      <c r="C90" s="24" t="s">
        <v>24</v>
      </c>
      <c r="D90" s="25">
        <v>5.5</v>
      </c>
      <c r="E90" s="281"/>
      <c r="F90" s="30">
        <f>D90*E90</f>
        <v>0</v>
      </c>
    </row>
    <row r="91" spans="1:6" x14ac:dyDescent="0.25">
      <c r="A91" s="22"/>
      <c r="B91" s="23" t="s">
        <v>50</v>
      </c>
      <c r="C91" s="24" t="s">
        <v>9</v>
      </c>
      <c r="D91" s="25">
        <v>32.799999999999997</v>
      </c>
      <c r="E91" s="281"/>
      <c r="F91" s="30">
        <f>D91*E91</f>
        <v>0</v>
      </c>
    </row>
    <row r="92" spans="1:6" x14ac:dyDescent="0.25">
      <c r="A92" s="22"/>
      <c r="B92" s="23"/>
      <c r="C92" s="24"/>
      <c r="D92" s="25"/>
      <c r="E92" s="281"/>
      <c r="F92" s="6"/>
    </row>
    <row r="93" spans="1:6" x14ac:dyDescent="0.25">
      <c r="A93" s="22"/>
      <c r="B93" s="42" t="s">
        <v>56</v>
      </c>
      <c r="C93" s="3"/>
      <c r="D93" s="4"/>
      <c r="E93" s="281"/>
      <c r="F93" s="6"/>
    </row>
    <row r="94" spans="1:6" x14ac:dyDescent="0.25">
      <c r="A94" s="22"/>
      <c r="B94" s="43"/>
      <c r="C94" s="3"/>
      <c r="D94" s="4"/>
      <c r="E94" s="281"/>
      <c r="F94" s="6"/>
    </row>
    <row r="95" spans="1:6" ht="38.25" x14ac:dyDescent="0.25">
      <c r="A95" s="22" t="s">
        <v>57</v>
      </c>
      <c r="B95" s="35" t="s">
        <v>58</v>
      </c>
      <c r="C95" s="24"/>
      <c r="D95" s="25"/>
      <c r="E95" s="281"/>
      <c r="F95" s="6"/>
    </row>
    <row r="96" spans="1:6" x14ac:dyDescent="0.25">
      <c r="A96" s="22"/>
      <c r="B96" s="23" t="s">
        <v>49</v>
      </c>
      <c r="C96" s="3"/>
      <c r="D96" s="44"/>
      <c r="E96" s="281"/>
      <c r="F96" s="6"/>
    </row>
    <row r="97" spans="1:6" x14ac:dyDescent="0.25">
      <c r="A97" s="22"/>
      <c r="B97" s="23" t="s">
        <v>59</v>
      </c>
      <c r="C97" s="24" t="s">
        <v>24</v>
      </c>
      <c r="D97" s="25">
        <v>9.5</v>
      </c>
      <c r="E97" s="281"/>
      <c r="F97" s="30">
        <f>D97*E97</f>
        <v>0</v>
      </c>
    </row>
    <row r="98" spans="1:6" x14ac:dyDescent="0.25">
      <c r="A98" s="22"/>
      <c r="B98" s="23" t="s">
        <v>60</v>
      </c>
      <c r="C98" s="24" t="s">
        <v>24</v>
      </c>
      <c r="D98" s="25">
        <v>2.4500000000000002</v>
      </c>
      <c r="E98" s="281"/>
      <c r="F98" s="30">
        <f>D98*E98</f>
        <v>0</v>
      </c>
    </row>
    <row r="99" spans="1:6" x14ac:dyDescent="0.25">
      <c r="A99" s="22"/>
      <c r="B99" s="23" t="s">
        <v>61</v>
      </c>
      <c r="C99" s="24" t="s">
        <v>24</v>
      </c>
      <c r="D99" s="25">
        <v>7.05</v>
      </c>
      <c r="E99" s="281"/>
      <c r="F99" s="30">
        <f>D99*E99</f>
        <v>0</v>
      </c>
    </row>
    <row r="100" spans="1:6" x14ac:dyDescent="0.25">
      <c r="A100" s="22"/>
      <c r="B100" s="43"/>
      <c r="C100" s="24"/>
      <c r="D100" s="25"/>
      <c r="E100" s="281"/>
      <c r="F100" s="30"/>
    </row>
    <row r="101" spans="1:6" x14ac:dyDescent="0.25">
      <c r="A101" s="22"/>
      <c r="B101" s="23" t="s">
        <v>50</v>
      </c>
      <c r="C101" s="24" t="s">
        <v>9</v>
      </c>
      <c r="D101" s="25">
        <v>9.3000000000000007</v>
      </c>
      <c r="E101" s="281"/>
      <c r="F101" s="30">
        <f>D101*E101</f>
        <v>0</v>
      </c>
    </row>
    <row r="102" spans="1:6" x14ac:dyDescent="0.25">
      <c r="A102" s="22"/>
      <c r="B102" s="23"/>
      <c r="C102" s="24"/>
      <c r="D102" s="25"/>
      <c r="E102" s="281"/>
      <c r="F102" s="6"/>
    </row>
    <row r="103" spans="1:6" ht="25.5" x14ac:dyDescent="0.25">
      <c r="A103" s="22" t="s">
        <v>62</v>
      </c>
      <c r="B103" s="23" t="s">
        <v>63</v>
      </c>
      <c r="C103" s="24"/>
      <c r="D103" s="25"/>
      <c r="E103" s="281"/>
      <c r="F103" s="6"/>
    </row>
    <row r="104" spans="1:6" x14ac:dyDescent="0.25">
      <c r="A104" s="22"/>
      <c r="B104" s="23" t="s">
        <v>49</v>
      </c>
      <c r="C104" s="24" t="s">
        <v>24</v>
      </c>
      <c r="D104" s="25">
        <v>2.4</v>
      </c>
      <c r="E104" s="281"/>
      <c r="F104" s="30">
        <f>D104*E104</f>
        <v>0</v>
      </c>
    </row>
    <row r="105" spans="1:6" x14ac:dyDescent="0.25">
      <c r="A105" s="22"/>
      <c r="B105" s="23" t="s">
        <v>50</v>
      </c>
      <c r="C105" s="24" t="s">
        <v>9</v>
      </c>
      <c r="D105" s="25">
        <v>16.8</v>
      </c>
      <c r="E105" s="281"/>
      <c r="F105" s="30">
        <f>D105*E105</f>
        <v>0</v>
      </c>
    </row>
    <row r="106" spans="1:6" x14ac:dyDescent="0.25">
      <c r="A106" s="22"/>
      <c r="B106" s="23"/>
      <c r="C106" s="24"/>
      <c r="D106" s="25"/>
      <c r="E106" s="281"/>
      <c r="F106" s="6"/>
    </row>
    <row r="107" spans="1:6" x14ac:dyDescent="0.25">
      <c r="A107" s="22"/>
      <c r="B107" s="42" t="s">
        <v>64</v>
      </c>
      <c r="C107" s="24"/>
      <c r="D107" s="25"/>
      <c r="E107" s="281"/>
      <c r="F107" s="6"/>
    </row>
    <row r="108" spans="1:6" x14ac:dyDescent="0.25">
      <c r="A108" s="22"/>
      <c r="B108" s="23"/>
      <c r="C108" s="24"/>
      <c r="D108" s="25"/>
      <c r="E108" s="281"/>
      <c r="F108" s="6"/>
    </row>
    <row r="109" spans="1:6" ht="102" x14ac:dyDescent="0.25">
      <c r="A109" s="22" t="s">
        <v>65</v>
      </c>
      <c r="B109" s="37" t="s">
        <v>66</v>
      </c>
      <c r="C109" s="24"/>
      <c r="D109" s="25"/>
      <c r="E109" s="281"/>
      <c r="F109" s="6"/>
    </row>
    <row r="110" spans="1:6" x14ac:dyDescent="0.25">
      <c r="A110" s="22"/>
      <c r="B110" s="23" t="s">
        <v>49</v>
      </c>
      <c r="C110" s="24" t="s">
        <v>24</v>
      </c>
      <c r="D110" s="25">
        <v>1.5</v>
      </c>
      <c r="E110" s="281"/>
      <c r="F110" s="30">
        <f>D110*E110</f>
        <v>0</v>
      </c>
    </row>
    <row r="111" spans="1:6" x14ac:dyDescent="0.25">
      <c r="A111" s="22"/>
      <c r="B111" s="23" t="s">
        <v>50</v>
      </c>
      <c r="C111" s="24" t="s">
        <v>9</v>
      </c>
      <c r="D111" s="25">
        <v>15.3</v>
      </c>
      <c r="E111" s="281"/>
      <c r="F111" s="30">
        <f>D111*E111</f>
        <v>0</v>
      </c>
    </row>
    <row r="112" spans="1:6" x14ac:dyDescent="0.25">
      <c r="A112" s="22"/>
      <c r="B112" s="23"/>
      <c r="C112" s="24"/>
      <c r="D112" s="25"/>
      <c r="E112" s="281"/>
      <c r="F112" s="6"/>
    </row>
    <row r="113" spans="1:6" ht="25.5" x14ac:dyDescent="0.25">
      <c r="A113" s="22" t="s">
        <v>67</v>
      </c>
      <c r="B113" s="23" t="s">
        <v>68</v>
      </c>
      <c r="C113" s="24"/>
      <c r="D113" s="25"/>
      <c r="E113" s="281"/>
      <c r="F113" s="6"/>
    </row>
    <row r="114" spans="1:6" x14ac:dyDescent="0.25">
      <c r="A114" s="22"/>
      <c r="B114" s="23" t="s">
        <v>49</v>
      </c>
      <c r="C114" s="24" t="s">
        <v>24</v>
      </c>
      <c r="D114" s="25">
        <v>1.9</v>
      </c>
      <c r="E114" s="281"/>
      <c r="F114" s="30">
        <f>D114*E114</f>
        <v>0</v>
      </c>
    </row>
    <row r="115" spans="1:6" x14ac:dyDescent="0.25">
      <c r="A115" s="22"/>
      <c r="B115" s="23" t="s">
        <v>50</v>
      </c>
      <c r="C115" s="24" t="s">
        <v>9</v>
      </c>
      <c r="D115" s="25">
        <v>13.8</v>
      </c>
      <c r="E115" s="281"/>
      <c r="F115" s="30">
        <f>D115*E115</f>
        <v>0</v>
      </c>
    </row>
    <row r="116" spans="1:6" x14ac:dyDescent="0.25">
      <c r="A116" s="22"/>
      <c r="B116" s="23"/>
      <c r="C116" s="24"/>
      <c r="D116" s="25"/>
      <c r="E116" s="281"/>
      <c r="F116" s="6"/>
    </row>
    <row r="117" spans="1:6" x14ac:dyDescent="0.25">
      <c r="A117" s="22"/>
      <c r="B117" s="45" t="s">
        <v>69</v>
      </c>
      <c r="C117" s="24"/>
      <c r="D117" s="25"/>
      <c r="E117" s="281"/>
      <c r="F117" s="6"/>
    </row>
    <row r="118" spans="1:6" x14ac:dyDescent="0.25">
      <c r="A118" s="22"/>
      <c r="B118" s="23"/>
      <c r="C118" s="24"/>
      <c r="D118" s="25"/>
      <c r="E118" s="281"/>
      <c r="F118" s="6"/>
    </row>
    <row r="119" spans="1:6" ht="63.75" x14ac:dyDescent="0.25">
      <c r="A119" s="22" t="s">
        <v>70</v>
      </c>
      <c r="B119" s="37" t="s">
        <v>71</v>
      </c>
      <c r="C119" s="24"/>
      <c r="D119" s="25"/>
      <c r="E119" s="281"/>
      <c r="F119" s="6"/>
    </row>
    <row r="120" spans="1:6" x14ac:dyDescent="0.25">
      <c r="A120" s="22"/>
      <c r="B120" s="23" t="s">
        <v>49</v>
      </c>
      <c r="C120" s="24" t="s">
        <v>24</v>
      </c>
      <c r="D120" s="25">
        <v>2</v>
      </c>
      <c r="E120" s="281"/>
      <c r="F120" s="30">
        <f>D120*E120</f>
        <v>0</v>
      </c>
    </row>
    <row r="121" spans="1:6" x14ac:dyDescent="0.25">
      <c r="A121" s="22"/>
      <c r="B121" s="23" t="s">
        <v>50</v>
      </c>
      <c r="C121" s="24" t="s">
        <v>9</v>
      </c>
      <c r="D121" s="25">
        <v>18.7</v>
      </c>
      <c r="E121" s="281"/>
      <c r="F121" s="30">
        <f>D121*E121</f>
        <v>0</v>
      </c>
    </row>
    <row r="122" spans="1:6" x14ac:dyDescent="0.25">
      <c r="A122" s="22"/>
      <c r="B122" s="23"/>
      <c r="C122" s="24"/>
      <c r="D122" s="25"/>
      <c r="E122" s="281"/>
      <c r="F122" s="6"/>
    </row>
    <row r="123" spans="1:6" x14ac:dyDescent="0.25">
      <c r="A123" s="22"/>
      <c r="B123" s="45" t="s">
        <v>72</v>
      </c>
      <c r="C123" s="24"/>
      <c r="D123" s="25"/>
      <c r="E123" s="281"/>
      <c r="F123" s="6"/>
    </row>
    <row r="124" spans="1:6" x14ac:dyDescent="0.25">
      <c r="A124" s="22"/>
      <c r="B124" s="23"/>
      <c r="C124" s="24"/>
      <c r="D124" s="25"/>
      <c r="E124" s="281"/>
      <c r="F124" s="6"/>
    </row>
    <row r="125" spans="1:6" ht="38.25" x14ac:dyDescent="0.25">
      <c r="A125" s="22" t="s">
        <v>73</v>
      </c>
      <c r="B125" s="37" t="s">
        <v>74</v>
      </c>
      <c r="C125" s="24" t="s">
        <v>75</v>
      </c>
      <c r="D125" s="25"/>
      <c r="E125" s="281"/>
      <c r="F125" s="6"/>
    </row>
    <row r="126" spans="1:6" x14ac:dyDescent="0.25">
      <c r="A126" s="22"/>
      <c r="B126" s="23" t="s">
        <v>49</v>
      </c>
      <c r="C126" s="24" t="s">
        <v>24</v>
      </c>
      <c r="D126" s="25">
        <v>1.3</v>
      </c>
      <c r="E126" s="281"/>
      <c r="F126" s="30">
        <f>D126*E126</f>
        <v>0</v>
      </c>
    </row>
    <row r="127" spans="1:6" x14ac:dyDescent="0.25">
      <c r="A127" s="22"/>
      <c r="B127" s="23" t="s">
        <v>50</v>
      </c>
      <c r="C127" s="24" t="s">
        <v>9</v>
      </c>
      <c r="D127" s="25">
        <v>11.3</v>
      </c>
      <c r="E127" s="281"/>
      <c r="F127" s="30">
        <f>D127*E127</f>
        <v>0</v>
      </c>
    </row>
    <row r="128" spans="1:6" x14ac:dyDescent="0.25">
      <c r="A128" s="22"/>
      <c r="B128" s="23"/>
      <c r="C128" s="24"/>
      <c r="D128" s="25"/>
      <c r="E128" s="281"/>
      <c r="F128" s="6"/>
    </row>
    <row r="129" spans="1:6" x14ac:dyDescent="0.25">
      <c r="A129" s="22"/>
      <c r="B129" s="18" t="s">
        <v>76</v>
      </c>
      <c r="C129" s="24"/>
      <c r="D129" s="25"/>
      <c r="E129" s="281"/>
      <c r="F129" s="6"/>
    </row>
    <row r="130" spans="1:6" x14ac:dyDescent="0.25">
      <c r="A130" s="22"/>
      <c r="B130" s="23"/>
      <c r="C130" s="24"/>
      <c r="D130" s="25"/>
      <c r="E130" s="281"/>
      <c r="F130" s="6"/>
    </row>
    <row r="131" spans="1:6" ht="25.5" x14ac:dyDescent="0.25">
      <c r="A131" s="22" t="s">
        <v>77</v>
      </c>
      <c r="B131" s="37" t="s">
        <v>78</v>
      </c>
      <c r="C131" s="24"/>
      <c r="D131" s="25"/>
      <c r="E131" s="281"/>
      <c r="F131" s="6"/>
    </row>
    <row r="132" spans="1:6" x14ac:dyDescent="0.25">
      <c r="A132" s="22"/>
      <c r="B132" s="23" t="s">
        <v>49</v>
      </c>
      <c r="C132" s="24" t="s">
        <v>24</v>
      </c>
      <c r="D132" s="25">
        <v>0.8</v>
      </c>
      <c r="E132" s="281"/>
      <c r="F132" s="30">
        <f>D132*E132</f>
        <v>0</v>
      </c>
    </row>
    <row r="133" spans="1:6" x14ac:dyDescent="0.25">
      <c r="A133" s="22"/>
      <c r="B133" s="23" t="s">
        <v>50</v>
      </c>
      <c r="C133" s="24" t="s">
        <v>9</v>
      </c>
      <c r="D133" s="25">
        <v>10.5</v>
      </c>
      <c r="E133" s="281"/>
      <c r="F133" s="30">
        <f>D133*E133</f>
        <v>0</v>
      </c>
    </row>
    <row r="134" spans="1:6" x14ac:dyDescent="0.25">
      <c r="A134" s="22"/>
      <c r="B134" s="23"/>
      <c r="C134" s="24"/>
      <c r="D134" s="25"/>
      <c r="E134" s="281"/>
      <c r="F134" s="6"/>
    </row>
    <row r="135" spans="1:6" ht="38.25" x14ac:dyDescent="0.25">
      <c r="A135" s="22" t="s">
        <v>79</v>
      </c>
      <c r="B135" s="37" t="s">
        <v>80</v>
      </c>
      <c r="C135" s="24"/>
      <c r="D135" s="25"/>
      <c r="E135" s="281"/>
      <c r="F135" s="6"/>
    </row>
    <row r="136" spans="1:6" x14ac:dyDescent="0.25">
      <c r="A136" s="22"/>
      <c r="B136" s="23"/>
      <c r="C136" s="24" t="s">
        <v>9</v>
      </c>
      <c r="D136" s="25">
        <v>17.05</v>
      </c>
      <c r="E136" s="281"/>
      <c r="F136" s="30">
        <f>D136*E136</f>
        <v>0</v>
      </c>
    </row>
    <row r="137" spans="1:6" x14ac:dyDescent="0.25">
      <c r="A137" s="22"/>
      <c r="B137" s="23"/>
      <c r="C137" s="24"/>
      <c r="D137" s="25"/>
      <c r="E137" s="281"/>
      <c r="F137" s="6"/>
    </row>
    <row r="138" spans="1:6" x14ac:dyDescent="0.25">
      <c r="A138" s="22"/>
      <c r="B138" s="18" t="s">
        <v>81</v>
      </c>
      <c r="C138" s="24"/>
      <c r="D138" s="25"/>
      <c r="E138" s="281"/>
      <c r="F138" s="6"/>
    </row>
    <row r="139" spans="1:6" x14ac:dyDescent="0.25">
      <c r="A139" s="22"/>
      <c r="B139" s="35"/>
      <c r="C139" s="24"/>
      <c r="D139" s="25"/>
      <c r="E139" s="281"/>
      <c r="F139" s="6"/>
    </row>
    <row r="140" spans="1:6" ht="38.25" x14ac:dyDescent="0.25">
      <c r="A140" s="22" t="s">
        <v>82</v>
      </c>
      <c r="B140" s="35" t="s">
        <v>83</v>
      </c>
      <c r="C140" s="24"/>
      <c r="D140" s="25"/>
      <c r="E140" s="281"/>
      <c r="F140" s="6"/>
    </row>
    <row r="141" spans="1:6" x14ac:dyDescent="0.25">
      <c r="A141" s="22"/>
      <c r="B141" s="23"/>
      <c r="C141" s="24"/>
      <c r="D141" s="25"/>
      <c r="E141" s="281"/>
      <c r="F141" s="6"/>
    </row>
    <row r="142" spans="1:6" x14ac:dyDescent="0.25">
      <c r="A142" s="22"/>
      <c r="B142" s="23" t="s">
        <v>84</v>
      </c>
      <c r="C142" s="24" t="s">
        <v>85</v>
      </c>
      <c r="D142" s="25">
        <v>2600</v>
      </c>
      <c r="E142" s="281"/>
      <c r="F142" s="30">
        <f>D142*E142</f>
        <v>0</v>
      </c>
    </row>
    <row r="143" spans="1:6" x14ac:dyDescent="0.25">
      <c r="A143" s="22"/>
      <c r="B143" s="23" t="s">
        <v>86</v>
      </c>
      <c r="C143" s="24" t="s">
        <v>85</v>
      </c>
      <c r="D143" s="25">
        <v>2800</v>
      </c>
      <c r="E143" s="281"/>
      <c r="F143" s="30">
        <f>D143*E143</f>
        <v>0</v>
      </c>
    </row>
    <row r="144" spans="1:6" x14ac:dyDescent="0.25">
      <c r="A144" s="22"/>
      <c r="B144" s="23"/>
      <c r="C144" s="24"/>
      <c r="D144" s="25"/>
      <c r="E144" s="281"/>
      <c r="F144" s="6"/>
    </row>
    <row r="145" spans="1:6" ht="15.75" thickBot="1" x14ac:dyDescent="0.3">
      <c r="A145" s="22"/>
      <c r="B145" s="31"/>
      <c r="C145" s="32"/>
      <c r="D145" s="33"/>
      <c r="E145" s="286"/>
      <c r="F145" s="34"/>
    </row>
    <row r="146" spans="1:6" x14ac:dyDescent="0.25">
      <c r="A146" s="22"/>
      <c r="B146" s="35" t="s">
        <v>87</v>
      </c>
      <c r="C146" s="38"/>
      <c r="D146" s="25"/>
      <c r="E146" s="281"/>
      <c r="F146" s="36">
        <f>SUM(F77:F145)</f>
        <v>0</v>
      </c>
    </row>
    <row r="147" spans="1:6" x14ac:dyDescent="0.25">
      <c r="A147" s="22"/>
      <c r="B147" s="35"/>
      <c r="C147" s="38"/>
      <c r="D147" s="25"/>
      <c r="E147" s="281"/>
      <c r="F147" s="36"/>
    </row>
    <row r="148" spans="1:6" x14ac:dyDescent="0.25">
      <c r="A148" s="17" t="s">
        <v>88</v>
      </c>
      <c r="B148" s="18" t="s">
        <v>89</v>
      </c>
      <c r="C148" s="19"/>
      <c r="D148" s="20"/>
      <c r="E148" s="284"/>
      <c r="F148" s="21"/>
    </row>
    <row r="149" spans="1:6" x14ac:dyDescent="0.25">
      <c r="A149" s="22"/>
      <c r="B149" s="35"/>
      <c r="C149" s="38"/>
      <c r="D149" s="25"/>
      <c r="E149" s="281"/>
      <c r="F149" s="6"/>
    </row>
    <row r="150" spans="1:6" x14ac:dyDescent="0.25">
      <c r="A150" s="22"/>
      <c r="B150" s="23" t="s">
        <v>4</v>
      </c>
      <c r="C150" s="38"/>
      <c r="D150" s="25"/>
      <c r="E150" s="281"/>
      <c r="F150" s="6"/>
    </row>
    <row r="151" spans="1:6" ht="134.25" customHeight="1" x14ac:dyDescent="0.25">
      <c r="A151" s="22"/>
      <c r="B151" s="295" t="s">
        <v>90</v>
      </c>
      <c r="C151" s="295"/>
      <c r="D151" s="295"/>
      <c r="E151" s="295"/>
      <c r="F151" s="295"/>
    </row>
    <row r="152" spans="1:6" ht="144" customHeight="1" x14ac:dyDescent="0.25">
      <c r="A152" s="22"/>
      <c r="B152" s="296" t="s">
        <v>91</v>
      </c>
      <c r="C152" s="296"/>
      <c r="D152" s="296"/>
      <c r="E152" s="296"/>
      <c r="F152" s="296"/>
    </row>
    <row r="153" spans="1:6" x14ac:dyDescent="0.25">
      <c r="A153" s="22"/>
      <c r="B153" s="41"/>
      <c r="C153" s="41"/>
      <c r="D153" s="46"/>
      <c r="E153" s="287"/>
      <c r="F153" s="47"/>
    </row>
    <row r="154" spans="1:6" ht="165.75" x14ac:dyDescent="0.25">
      <c r="A154" s="22" t="s">
        <v>92</v>
      </c>
      <c r="B154" s="23" t="s">
        <v>93</v>
      </c>
      <c r="C154" s="24"/>
      <c r="D154" s="25"/>
      <c r="E154" s="281"/>
      <c r="F154" s="6"/>
    </row>
    <row r="155" spans="1:6" x14ac:dyDescent="0.25">
      <c r="A155" s="22"/>
      <c r="B155" s="23" t="s">
        <v>94</v>
      </c>
      <c r="C155" s="3" t="s">
        <v>9</v>
      </c>
      <c r="D155" s="4">
        <v>155</v>
      </c>
      <c r="E155" s="281"/>
      <c r="F155" s="30">
        <f>D155*E155</f>
        <v>0</v>
      </c>
    </row>
    <row r="156" spans="1:6" x14ac:dyDescent="0.25">
      <c r="A156" s="22"/>
      <c r="B156" s="23" t="s">
        <v>95</v>
      </c>
      <c r="C156" s="24" t="s">
        <v>9</v>
      </c>
      <c r="D156" s="25">
        <v>88</v>
      </c>
      <c r="E156" s="281"/>
      <c r="F156" s="30">
        <f>D156*E156</f>
        <v>0</v>
      </c>
    </row>
    <row r="157" spans="1:6" x14ac:dyDescent="0.25">
      <c r="A157" s="22"/>
      <c r="B157" s="23"/>
      <c r="C157" s="24"/>
      <c r="D157" s="25"/>
      <c r="E157" s="281"/>
      <c r="F157" s="6"/>
    </row>
    <row r="158" spans="1:6" ht="89.25" x14ac:dyDescent="0.25">
      <c r="A158" s="22"/>
      <c r="B158" s="23" t="s">
        <v>96</v>
      </c>
      <c r="C158" s="24"/>
      <c r="D158" s="25"/>
      <c r="E158" s="281"/>
      <c r="F158" s="6"/>
    </row>
    <row r="159" spans="1:6" x14ac:dyDescent="0.25">
      <c r="A159" s="22"/>
      <c r="B159" s="23"/>
      <c r="C159" s="24"/>
      <c r="D159" s="25"/>
      <c r="E159" s="281"/>
      <c r="F159" s="6"/>
    </row>
    <row r="160" spans="1:6" ht="25.5" x14ac:dyDescent="0.25">
      <c r="A160" s="22" t="s">
        <v>97</v>
      </c>
      <c r="B160" s="23" t="s">
        <v>98</v>
      </c>
      <c r="C160" s="24"/>
      <c r="D160" s="25"/>
      <c r="E160" s="281"/>
      <c r="F160" s="6"/>
    </row>
    <row r="161" spans="1:6" x14ac:dyDescent="0.25">
      <c r="A161" s="22"/>
      <c r="B161" s="23" t="s">
        <v>99</v>
      </c>
      <c r="C161" s="24" t="s">
        <v>9</v>
      </c>
      <c r="D161" s="25">
        <v>115</v>
      </c>
      <c r="E161" s="281"/>
      <c r="F161" s="30">
        <f>D161*E161</f>
        <v>0</v>
      </c>
    </row>
    <row r="162" spans="1:6" x14ac:dyDescent="0.25">
      <c r="A162" s="22"/>
      <c r="B162" s="23" t="s">
        <v>100</v>
      </c>
      <c r="C162" s="24" t="s">
        <v>9</v>
      </c>
      <c r="D162" s="25">
        <v>75</v>
      </c>
      <c r="E162" s="281"/>
      <c r="F162" s="30">
        <f>D162*E162</f>
        <v>0</v>
      </c>
    </row>
    <row r="163" spans="1:6" x14ac:dyDescent="0.25">
      <c r="A163" s="22"/>
      <c r="B163" s="23"/>
      <c r="C163" s="24"/>
      <c r="D163" s="25"/>
      <c r="E163" s="281"/>
      <c r="F163" s="6"/>
    </row>
    <row r="164" spans="1:6" ht="25.5" x14ac:dyDescent="0.25">
      <c r="A164" s="22" t="s">
        <v>101</v>
      </c>
      <c r="B164" s="23" t="s">
        <v>103</v>
      </c>
      <c r="C164" s="24"/>
      <c r="D164" s="25"/>
      <c r="E164" s="281"/>
      <c r="F164" s="6"/>
    </row>
    <row r="165" spans="1:6" x14ac:dyDescent="0.25">
      <c r="A165" s="22"/>
      <c r="B165" s="23"/>
      <c r="C165" s="24" t="s">
        <v>9</v>
      </c>
      <c r="D165" s="25">
        <v>81</v>
      </c>
      <c r="E165" s="281"/>
      <c r="F165" s="30">
        <f>D165*E165</f>
        <v>0</v>
      </c>
    </row>
    <row r="166" spans="1:6" x14ac:dyDescent="0.25">
      <c r="A166" s="43"/>
      <c r="B166" s="43"/>
      <c r="C166" s="3"/>
      <c r="D166" s="4"/>
      <c r="E166" s="288"/>
      <c r="F166" s="49"/>
    </row>
    <row r="167" spans="1:6" ht="15.75" thickBot="1" x14ac:dyDescent="0.3">
      <c r="A167" s="22"/>
      <c r="B167" s="50"/>
      <c r="C167" s="32"/>
      <c r="D167" s="33"/>
      <c r="E167" s="286"/>
      <c r="F167" s="34"/>
    </row>
    <row r="168" spans="1:6" x14ac:dyDescent="0.25">
      <c r="A168" s="22"/>
      <c r="B168" s="35" t="s">
        <v>104</v>
      </c>
      <c r="C168" s="24"/>
      <c r="D168" s="25"/>
      <c r="E168" s="281"/>
      <c r="F168" s="36">
        <f>SUM(F155:F167)</f>
        <v>0</v>
      </c>
    </row>
    <row r="169" spans="1:6" x14ac:dyDescent="0.25">
      <c r="A169" s="22"/>
      <c r="B169" s="23"/>
      <c r="C169" s="38"/>
      <c r="D169" s="25"/>
      <c r="E169" s="281"/>
      <c r="F169" s="36"/>
    </row>
    <row r="170" spans="1:6" x14ac:dyDescent="0.25">
      <c r="A170" s="51" t="s">
        <v>105</v>
      </c>
      <c r="B170" s="52" t="s">
        <v>106</v>
      </c>
      <c r="C170" s="53"/>
      <c r="D170" s="54"/>
      <c r="E170" s="289"/>
      <c r="F170" s="55"/>
    </row>
    <row r="171" spans="1:6" x14ac:dyDescent="0.25">
      <c r="A171" s="22"/>
      <c r="B171" s="23"/>
      <c r="C171" s="24"/>
      <c r="D171" s="25"/>
      <c r="E171" s="281"/>
      <c r="F171" s="6"/>
    </row>
    <row r="172" spans="1:6" x14ac:dyDescent="0.25">
      <c r="A172" s="27" t="s">
        <v>75</v>
      </c>
      <c r="B172" s="56" t="s">
        <v>4</v>
      </c>
      <c r="C172" s="27"/>
      <c r="D172" s="25"/>
      <c r="E172" s="285"/>
      <c r="F172" s="28"/>
    </row>
    <row r="173" spans="1:6" ht="249" customHeight="1" x14ac:dyDescent="0.25">
      <c r="A173" s="27"/>
      <c r="B173" s="296" t="s">
        <v>107</v>
      </c>
      <c r="C173" s="296"/>
      <c r="D173" s="296"/>
      <c r="E173" s="296"/>
      <c r="F173" s="296"/>
    </row>
    <row r="174" spans="1:6" x14ac:dyDescent="0.25">
      <c r="A174" s="22"/>
      <c r="B174" s="39"/>
      <c r="C174" s="24"/>
      <c r="D174" s="25"/>
      <c r="E174" s="281"/>
      <c r="F174" s="6"/>
    </row>
    <row r="175" spans="1:6" ht="51" x14ac:dyDescent="0.25">
      <c r="A175" s="22" t="s">
        <v>175</v>
      </c>
      <c r="B175" s="29" t="s">
        <v>109</v>
      </c>
      <c r="C175" s="24"/>
      <c r="D175" s="25"/>
      <c r="E175" s="281"/>
      <c r="F175" s="6"/>
    </row>
    <row r="176" spans="1:6" x14ac:dyDescent="0.25">
      <c r="A176" s="22"/>
      <c r="B176" s="29"/>
      <c r="C176" s="24" t="s">
        <v>24</v>
      </c>
      <c r="D176" s="25">
        <v>20.3</v>
      </c>
      <c r="E176" s="281"/>
      <c r="F176" s="30">
        <f>D176*E176</f>
        <v>0</v>
      </c>
    </row>
    <row r="177" spans="1:6" x14ac:dyDescent="0.25">
      <c r="A177" s="22"/>
      <c r="B177" s="23"/>
      <c r="C177" s="24"/>
      <c r="D177" s="25"/>
      <c r="E177" s="281"/>
      <c r="F177" s="6"/>
    </row>
    <row r="178" spans="1:6" x14ac:dyDescent="0.25">
      <c r="A178" s="22" t="s">
        <v>108</v>
      </c>
      <c r="B178" s="35" t="s">
        <v>110</v>
      </c>
      <c r="C178" s="24"/>
      <c r="D178" s="25"/>
      <c r="E178" s="281"/>
      <c r="F178" s="30">
        <f>D178*E178</f>
        <v>0</v>
      </c>
    </row>
    <row r="179" spans="1:6" x14ac:dyDescent="0.25">
      <c r="A179" s="22"/>
      <c r="B179" s="23"/>
      <c r="C179" s="24" t="s">
        <v>111</v>
      </c>
      <c r="D179" s="25">
        <v>1</v>
      </c>
      <c r="E179" s="281"/>
      <c r="F179" s="30">
        <f>D179*E179</f>
        <v>0</v>
      </c>
    </row>
    <row r="180" spans="1:6" x14ac:dyDescent="0.25">
      <c r="A180" s="22"/>
      <c r="B180" s="23"/>
      <c r="C180" s="24"/>
      <c r="D180" s="25"/>
      <c r="E180" s="281"/>
      <c r="F180" s="6"/>
    </row>
    <row r="181" spans="1:6" x14ac:dyDescent="0.25">
      <c r="A181" s="22"/>
      <c r="B181" s="35" t="s">
        <v>113</v>
      </c>
      <c r="C181" s="38"/>
      <c r="D181" s="25"/>
      <c r="E181" s="281"/>
      <c r="F181" s="36">
        <f>SUM(F175:F180)</f>
        <v>0</v>
      </c>
    </row>
    <row r="182" spans="1:6" x14ac:dyDescent="0.25">
      <c r="A182" s="1"/>
      <c r="B182" s="2"/>
      <c r="C182" s="3"/>
      <c r="D182" s="4"/>
      <c r="E182" s="281"/>
      <c r="F182" s="6"/>
    </row>
    <row r="183" spans="1:6" x14ac:dyDescent="0.25">
      <c r="A183" s="17" t="s">
        <v>114</v>
      </c>
      <c r="B183" s="18" t="s">
        <v>115</v>
      </c>
      <c r="C183" s="19"/>
      <c r="D183" s="20"/>
      <c r="E183" s="284"/>
      <c r="F183" s="58"/>
    </row>
    <row r="184" spans="1:6" x14ac:dyDescent="0.25">
      <c r="A184" s="22"/>
      <c r="B184" s="23"/>
      <c r="C184" s="24"/>
      <c r="D184" s="25"/>
      <c r="E184" s="281"/>
      <c r="F184" s="6"/>
    </row>
    <row r="185" spans="1:6" x14ac:dyDescent="0.25">
      <c r="A185" s="22"/>
      <c r="B185" s="23" t="s">
        <v>4</v>
      </c>
      <c r="C185" s="24"/>
      <c r="D185" s="25"/>
      <c r="E185" s="281"/>
      <c r="F185" s="6"/>
    </row>
    <row r="186" spans="1:6" ht="229.5" customHeight="1" x14ac:dyDescent="0.25">
      <c r="A186" s="22"/>
      <c r="B186" s="295" t="s">
        <v>116</v>
      </c>
      <c r="C186" s="295"/>
      <c r="D186" s="295"/>
      <c r="E186" s="295"/>
      <c r="F186" s="295"/>
    </row>
    <row r="187" spans="1:6" x14ac:dyDescent="0.25">
      <c r="A187" s="22"/>
      <c r="B187" s="23"/>
      <c r="C187" s="24"/>
      <c r="D187" s="25"/>
      <c r="E187" s="281"/>
      <c r="F187" s="6"/>
    </row>
    <row r="188" spans="1:6" x14ac:dyDescent="0.25">
      <c r="A188" s="22"/>
      <c r="B188" s="23"/>
      <c r="C188" s="24"/>
      <c r="D188" s="25"/>
      <c r="E188" s="281"/>
      <c r="F188" s="6"/>
    </row>
    <row r="189" spans="1:6" ht="76.5" x14ac:dyDescent="0.25">
      <c r="A189" s="22" t="s">
        <v>117</v>
      </c>
      <c r="B189" s="23" t="s">
        <v>118</v>
      </c>
      <c r="C189" s="24"/>
      <c r="D189" s="25"/>
      <c r="E189" s="281"/>
      <c r="F189" s="6"/>
    </row>
    <row r="190" spans="1:6" x14ac:dyDescent="0.25">
      <c r="A190" s="22"/>
      <c r="B190" s="23"/>
      <c r="C190" s="24" t="s">
        <v>102</v>
      </c>
      <c r="D190" s="25">
        <v>50</v>
      </c>
      <c r="E190" s="281"/>
      <c r="F190" s="30">
        <f>D190*E190</f>
        <v>0</v>
      </c>
    </row>
    <row r="191" spans="1:6" x14ac:dyDescent="0.25">
      <c r="A191" s="22"/>
      <c r="B191" s="23"/>
      <c r="C191" s="268" t="s">
        <v>9</v>
      </c>
      <c r="D191" s="25">
        <v>175</v>
      </c>
      <c r="E191" s="281"/>
      <c r="F191" s="30">
        <f>D191*E191</f>
        <v>0</v>
      </c>
    </row>
    <row r="192" spans="1:6" ht="89.25" x14ac:dyDescent="0.25">
      <c r="A192" s="22" t="s">
        <v>119</v>
      </c>
      <c r="B192" s="23" t="s">
        <v>120</v>
      </c>
      <c r="C192" s="24"/>
      <c r="D192" s="25"/>
      <c r="E192" s="281"/>
      <c r="F192" s="6"/>
    </row>
    <row r="193" spans="1:6" x14ac:dyDescent="0.25">
      <c r="A193" s="22"/>
      <c r="B193" s="23"/>
      <c r="C193" s="24" t="s">
        <v>9</v>
      </c>
      <c r="D193" s="25">
        <v>75</v>
      </c>
      <c r="E193" s="281"/>
      <c r="F193" s="30">
        <f>D193*E193</f>
        <v>0</v>
      </c>
    </row>
    <row r="194" spans="1:6" x14ac:dyDescent="0.25">
      <c r="A194" s="22"/>
      <c r="B194" s="23"/>
      <c r="C194" s="24"/>
      <c r="D194" s="25"/>
      <c r="E194" s="281"/>
      <c r="F194" s="6"/>
    </row>
    <row r="195" spans="1:6" ht="63.75" x14ac:dyDescent="0.25">
      <c r="A195" s="22" t="s">
        <v>121</v>
      </c>
      <c r="B195" s="23" t="s">
        <v>122</v>
      </c>
      <c r="C195" s="3"/>
      <c r="D195" s="25"/>
      <c r="E195" s="281"/>
      <c r="F195" s="6"/>
    </row>
    <row r="196" spans="1:6" x14ac:dyDescent="0.25">
      <c r="A196" s="22"/>
      <c r="B196" s="23"/>
      <c r="C196" s="24" t="s">
        <v>9</v>
      </c>
      <c r="D196" s="25">
        <v>115</v>
      </c>
      <c r="E196" s="281"/>
      <c r="F196" s="30">
        <f>D196*E196</f>
        <v>0</v>
      </c>
    </row>
    <row r="197" spans="1:6" x14ac:dyDescent="0.25">
      <c r="A197" s="22"/>
      <c r="B197" s="23"/>
      <c r="C197" s="24"/>
      <c r="D197" s="25"/>
      <c r="E197" s="281"/>
      <c r="F197" s="6"/>
    </row>
    <row r="198" spans="1:6" ht="51" x14ac:dyDescent="0.25">
      <c r="A198" s="22" t="s">
        <v>123</v>
      </c>
      <c r="B198" s="35" t="s">
        <v>124</v>
      </c>
      <c r="C198" s="3"/>
      <c r="D198" s="25"/>
      <c r="E198" s="281"/>
      <c r="F198" s="6"/>
    </row>
    <row r="199" spans="1:6" x14ac:dyDescent="0.25">
      <c r="A199" s="22"/>
      <c r="B199" s="23"/>
      <c r="C199" s="24" t="s">
        <v>9</v>
      </c>
      <c r="D199" s="25">
        <v>115</v>
      </c>
      <c r="E199" s="281"/>
      <c r="F199" s="30">
        <f>D199*E199</f>
        <v>0</v>
      </c>
    </row>
    <row r="200" spans="1:6" ht="15.75" thickBot="1" x14ac:dyDescent="0.3">
      <c r="A200" s="22"/>
      <c r="B200" s="31"/>
      <c r="C200" s="32"/>
      <c r="D200" s="33"/>
      <c r="E200" s="286"/>
      <c r="F200" s="34"/>
    </row>
    <row r="201" spans="1:6" x14ac:dyDescent="0.25">
      <c r="A201" s="22"/>
      <c r="B201" s="35" t="s">
        <v>125</v>
      </c>
      <c r="C201" s="24"/>
      <c r="D201" s="25"/>
      <c r="E201" s="281"/>
      <c r="F201" s="36">
        <f>SUM(F190:F200)</f>
        <v>0</v>
      </c>
    </row>
    <row r="202" spans="1:6" x14ac:dyDescent="0.25">
      <c r="A202" s="22"/>
      <c r="B202" s="23"/>
      <c r="C202" s="24"/>
      <c r="D202" s="25"/>
      <c r="E202" s="281"/>
      <c r="F202" s="6"/>
    </row>
    <row r="203" spans="1:6" x14ac:dyDescent="0.25">
      <c r="A203" s="17" t="s">
        <v>126</v>
      </c>
      <c r="B203" s="18" t="s">
        <v>127</v>
      </c>
      <c r="C203" s="19"/>
      <c r="D203" s="20"/>
      <c r="E203" s="284"/>
      <c r="F203" s="21"/>
    </row>
    <row r="204" spans="1:6" x14ac:dyDescent="0.25">
      <c r="A204" s="22"/>
      <c r="B204" s="23"/>
      <c r="C204" s="24"/>
      <c r="D204" s="25"/>
      <c r="E204" s="281"/>
      <c r="F204" s="6"/>
    </row>
    <row r="205" spans="1:6" ht="76.5" x14ac:dyDescent="0.25">
      <c r="A205" s="22" t="s">
        <v>128</v>
      </c>
      <c r="B205" s="23" t="s">
        <v>129</v>
      </c>
      <c r="C205" s="24"/>
      <c r="D205" s="25"/>
      <c r="E205" s="281"/>
      <c r="F205" s="6"/>
    </row>
    <row r="206" spans="1:6" x14ac:dyDescent="0.25">
      <c r="A206" s="22"/>
      <c r="B206" s="23"/>
      <c r="C206" s="24" t="s">
        <v>9</v>
      </c>
      <c r="D206" s="25">
        <v>97</v>
      </c>
      <c r="E206" s="281"/>
      <c r="F206" s="30">
        <f>D206*E206</f>
        <v>0</v>
      </c>
    </row>
    <row r="207" spans="1:6" x14ac:dyDescent="0.25">
      <c r="A207" s="22"/>
      <c r="B207" s="23"/>
      <c r="C207" s="24"/>
      <c r="D207" s="25"/>
      <c r="E207" s="281"/>
      <c r="F207" s="6"/>
    </row>
    <row r="208" spans="1:6" ht="51" x14ac:dyDescent="0.25">
      <c r="A208" s="22" t="s">
        <v>130</v>
      </c>
      <c r="B208" s="23" t="s">
        <v>131</v>
      </c>
      <c r="C208" s="24"/>
      <c r="D208" s="25"/>
      <c r="E208" s="281"/>
      <c r="F208" s="6"/>
    </row>
    <row r="209" spans="1:6" x14ac:dyDescent="0.25">
      <c r="A209" s="22"/>
      <c r="B209" s="23"/>
      <c r="C209" s="24"/>
      <c r="D209" s="25"/>
      <c r="E209" s="281"/>
      <c r="F209" s="6"/>
    </row>
    <row r="210" spans="1:6" x14ac:dyDescent="0.25">
      <c r="A210" s="22"/>
      <c r="B210" s="23" t="s">
        <v>132</v>
      </c>
      <c r="C210" s="24" t="s">
        <v>9</v>
      </c>
      <c r="D210" s="25">
        <v>115</v>
      </c>
      <c r="E210" s="281"/>
      <c r="F210" s="30">
        <f>D210*E210</f>
        <v>0</v>
      </c>
    </row>
    <row r="211" spans="1:6" x14ac:dyDescent="0.25">
      <c r="A211" s="22"/>
      <c r="B211" s="23" t="s">
        <v>133</v>
      </c>
      <c r="C211" s="24" t="s">
        <v>11</v>
      </c>
      <c r="D211" s="25">
        <v>6</v>
      </c>
      <c r="E211" s="281"/>
      <c r="F211" s="30">
        <f>D211*E211</f>
        <v>0</v>
      </c>
    </row>
    <row r="212" spans="1:6" x14ac:dyDescent="0.25">
      <c r="A212" s="22"/>
      <c r="B212" s="23"/>
      <c r="C212" s="24"/>
      <c r="D212" s="25"/>
      <c r="E212" s="281"/>
      <c r="F212" s="6"/>
    </row>
    <row r="213" spans="1:6" ht="63.75" x14ac:dyDescent="0.25">
      <c r="A213" s="22" t="s">
        <v>134</v>
      </c>
      <c r="B213" s="23" t="s">
        <v>135</v>
      </c>
      <c r="C213" s="24"/>
      <c r="D213" s="25"/>
      <c r="E213" s="281"/>
      <c r="F213" s="6"/>
    </row>
    <row r="214" spans="1:6" x14ac:dyDescent="0.25">
      <c r="A214" s="22"/>
      <c r="B214" s="23"/>
      <c r="C214" s="24" t="s">
        <v>9</v>
      </c>
      <c r="D214" s="25">
        <v>75</v>
      </c>
      <c r="E214" s="281"/>
      <c r="F214" s="30">
        <f>D214*E214</f>
        <v>0</v>
      </c>
    </row>
    <row r="215" spans="1:6" x14ac:dyDescent="0.25">
      <c r="A215" s="22"/>
      <c r="B215" s="23"/>
      <c r="C215" s="24"/>
      <c r="D215" s="25"/>
      <c r="E215" s="281"/>
      <c r="F215" s="6"/>
    </row>
    <row r="216" spans="1:6" ht="70.5" customHeight="1" x14ac:dyDescent="0.25">
      <c r="A216" s="22" t="s">
        <v>136</v>
      </c>
      <c r="B216" s="23" t="s">
        <v>137</v>
      </c>
      <c r="C216" s="24"/>
      <c r="D216" s="25"/>
      <c r="E216" s="281"/>
      <c r="F216" s="6"/>
    </row>
    <row r="217" spans="1:6" ht="110.25" customHeight="1" x14ac:dyDescent="0.25">
      <c r="A217" s="22"/>
      <c r="B217" s="23" t="s">
        <v>138</v>
      </c>
      <c r="C217" s="24"/>
      <c r="D217" s="25"/>
      <c r="E217" s="281"/>
      <c r="F217" s="6"/>
    </row>
    <row r="218" spans="1:6" x14ac:dyDescent="0.25">
      <c r="A218" s="22"/>
      <c r="B218" s="23" t="s">
        <v>139</v>
      </c>
      <c r="C218" s="24" t="s">
        <v>9</v>
      </c>
      <c r="D218" s="25">
        <v>3</v>
      </c>
      <c r="E218" s="281"/>
      <c r="F218" s="30">
        <f>D218*E218</f>
        <v>0</v>
      </c>
    </row>
    <row r="219" spans="1:6" x14ac:dyDescent="0.25">
      <c r="A219" s="22"/>
      <c r="B219" s="23" t="s">
        <v>140</v>
      </c>
      <c r="C219" s="24" t="s">
        <v>9</v>
      </c>
      <c r="D219" s="25">
        <v>3</v>
      </c>
      <c r="E219" s="281"/>
      <c r="F219" s="30">
        <f>D219*E219</f>
        <v>0</v>
      </c>
    </row>
    <row r="220" spans="1:6" x14ac:dyDescent="0.25">
      <c r="A220" s="22"/>
      <c r="B220" s="23"/>
      <c r="C220" s="24"/>
      <c r="D220" s="25"/>
      <c r="E220" s="281"/>
      <c r="F220" s="6"/>
    </row>
    <row r="221" spans="1:6" ht="15.75" thickBot="1" x14ac:dyDescent="0.3">
      <c r="A221" s="22"/>
      <c r="B221" s="31"/>
      <c r="C221" s="32"/>
      <c r="D221" s="33"/>
      <c r="E221" s="286"/>
      <c r="F221" s="34"/>
    </row>
    <row r="222" spans="1:6" x14ac:dyDescent="0.25">
      <c r="A222" s="22"/>
      <c r="B222" s="35" t="s">
        <v>141</v>
      </c>
      <c r="C222" s="38"/>
      <c r="D222" s="25"/>
      <c r="E222" s="281"/>
      <c r="F222" s="36">
        <f>SUM(F206:F221)</f>
        <v>0</v>
      </c>
    </row>
    <row r="223" spans="1:6" x14ac:dyDescent="0.25">
      <c r="A223" s="22"/>
      <c r="B223" s="35"/>
      <c r="C223" s="38"/>
      <c r="D223" s="25"/>
      <c r="E223" s="281"/>
      <c r="F223" s="36"/>
    </row>
    <row r="224" spans="1:6" x14ac:dyDescent="0.25">
      <c r="A224" s="17" t="s">
        <v>142</v>
      </c>
      <c r="B224" s="18" t="s">
        <v>143</v>
      </c>
      <c r="C224" s="19"/>
      <c r="D224" s="20"/>
      <c r="E224" s="284"/>
      <c r="F224" s="21"/>
    </row>
    <row r="225" spans="1:6" x14ac:dyDescent="0.25">
      <c r="A225" s="22"/>
      <c r="B225" s="35"/>
      <c r="C225" s="38"/>
      <c r="D225" s="25"/>
      <c r="E225" s="281"/>
      <c r="F225" s="6"/>
    </row>
    <row r="226" spans="1:6" x14ac:dyDescent="0.25">
      <c r="A226" s="22"/>
      <c r="B226" s="18" t="s">
        <v>144</v>
      </c>
      <c r="C226" s="38"/>
      <c r="D226" s="25"/>
      <c r="E226" s="281"/>
      <c r="F226" s="6"/>
    </row>
    <row r="227" spans="1:6" ht="114.75" x14ac:dyDescent="0.25">
      <c r="A227" s="22" t="s">
        <v>145</v>
      </c>
      <c r="B227" s="35" t="s">
        <v>146</v>
      </c>
      <c r="C227" s="38"/>
      <c r="D227" s="25"/>
      <c r="E227" s="281"/>
      <c r="F227" s="6"/>
    </row>
    <row r="228" spans="1:6" x14ac:dyDescent="0.25">
      <c r="A228" s="22"/>
      <c r="B228" s="35"/>
      <c r="C228" s="24" t="s">
        <v>102</v>
      </c>
      <c r="D228" s="25">
        <v>40.5</v>
      </c>
      <c r="E228" s="281"/>
      <c r="F228" s="30">
        <f>D228*E228</f>
        <v>0</v>
      </c>
    </row>
    <row r="229" spans="1:6" x14ac:dyDescent="0.25">
      <c r="A229" s="22"/>
      <c r="B229" s="35"/>
      <c r="C229" s="24"/>
      <c r="D229" s="25"/>
      <c r="E229" s="281"/>
      <c r="F229" s="6"/>
    </row>
    <row r="230" spans="1:6" ht="76.5" x14ac:dyDescent="0.25">
      <c r="A230" s="22" t="s">
        <v>147</v>
      </c>
      <c r="B230" s="35" t="s">
        <v>148</v>
      </c>
      <c r="C230" s="24"/>
      <c r="D230" s="25"/>
      <c r="E230" s="281"/>
      <c r="F230" s="6"/>
    </row>
    <row r="231" spans="1:6" x14ac:dyDescent="0.25">
      <c r="A231" s="22"/>
      <c r="B231" s="35"/>
      <c r="C231" s="24" t="s">
        <v>102</v>
      </c>
      <c r="D231" s="25">
        <v>9</v>
      </c>
      <c r="E231" s="281"/>
      <c r="F231" s="30">
        <f>D231*E231</f>
        <v>0</v>
      </c>
    </row>
    <row r="232" spans="1:6" x14ac:dyDescent="0.25">
      <c r="A232" s="22"/>
      <c r="B232" s="35"/>
      <c r="C232" s="38"/>
      <c r="D232" s="25"/>
      <c r="E232" s="281"/>
      <c r="F232" s="6"/>
    </row>
    <row r="233" spans="1:6" ht="76.5" x14ac:dyDescent="0.25">
      <c r="A233" s="22" t="s">
        <v>149</v>
      </c>
      <c r="B233" s="59" t="s">
        <v>150</v>
      </c>
      <c r="C233" s="38"/>
      <c r="D233" s="25"/>
      <c r="E233" s="281"/>
      <c r="F233" s="6"/>
    </row>
    <row r="234" spans="1:6" x14ac:dyDescent="0.25">
      <c r="A234" s="22"/>
      <c r="B234" s="35"/>
      <c r="C234" s="24" t="s">
        <v>102</v>
      </c>
      <c r="D234" s="25">
        <v>10.7</v>
      </c>
      <c r="E234" s="281"/>
      <c r="F234" s="30">
        <f>D234*E234</f>
        <v>0</v>
      </c>
    </row>
    <row r="235" spans="1:6" x14ac:dyDescent="0.25">
      <c r="A235" s="43"/>
      <c r="B235" s="43"/>
      <c r="C235" s="3"/>
      <c r="D235" s="25"/>
      <c r="E235" s="281"/>
      <c r="F235" s="6"/>
    </row>
    <row r="236" spans="1:6" ht="89.25" x14ac:dyDescent="0.25">
      <c r="A236" s="22" t="s">
        <v>151</v>
      </c>
      <c r="B236" s="59" t="s">
        <v>152</v>
      </c>
      <c r="C236" s="24"/>
      <c r="D236" s="25"/>
      <c r="E236" s="281"/>
      <c r="F236" s="6"/>
    </row>
    <row r="237" spans="1:6" x14ac:dyDescent="0.25">
      <c r="A237" s="22"/>
      <c r="B237" s="23"/>
      <c r="C237" s="24" t="s">
        <v>102</v>
      </c>
      <c r="D237" s="25">
        <v>6.6</v>
      </c>
      <c r="E237" s="281"/>
      <c r="F237" s="30">
        <f>D237*E237</f>
        <v>0</v>
      </c>
    </row>
    <row r="238" spans="1:6" x14ac:dyDescent="0.25">
      <c r="A238" s="43"/>
      <c r="B238" s="43"/>
      <c r="C238" s="3"/>
      <c r="D238" s="25"/>
      <c r="E238" s="281"/>
      <c r="F238" s="6"/>
    </row>
    <row r="239" spans="1:6" ht="89.25" x14ac:dyDescent="0.25">
      <c r="A239" s="22" t="s">
        <v>153</v>
      </c>
      <c r="B239" s="60" t="s">
        <v>154</v>
      </c>
      <c r="C239" s="38"/>
      <c r="D239" s="25"/>
      <c r="E239" s="281"/>
      <c r="F239" s="6"/>
    </row>
    <row r="240" spans="1:6" x14ac:dyDescent="0.25">
      <c r="A240" s="22"/>
      <c r="B240" s="35"/>
      <c r="C240" s="24" t="s">
        <v>102</v>
      </c>
      <c r="D240" s="25">
        <v>3.8</v>
      </c>
      <c r="E240" s="281"/>
      <c r="F240" s="30">
        <f>D240*E240</f>
        <v>0</v>
      </c>
    </row>
    <row r="241" spans="1:6" x14ac:dyDescent="0.25">
      <c r="A241" s="43"/>
      <c r="B241" s="43"/>
      <c r="C241" s="3"/>
      <c r="D241" s="25"/>
      <c r="E241" s="281"/>
      <c r="F241" s="6"/>
    </row>
    <row r="242" spans="1:6" ht="102" x14ac:dyDescent="0.25">
      <c r="A242" s="22" t="s">
        <v>155</v>
      </c>
      <c r="B242" s="59" t="s">
        <v>156</v>
      </c>
      <c r="C242" s="24"/>
      <c r="D242" s="25"/>
      <c r="E242" s="281"/>
      <c r="F242" s="6"/>
    </row>
    <row r="243" spans="1:6" x14ac:dyDescent="0.25">
      <c r="A243" s="22"/>
      <c r="B243" s="23"/>
      <c r="C243" s="24" t="s">
        <v>102</v>
      </c>
      <c r="D243" s="25">
        <v>5</v>
      </c>
      <c r="E243" s="281"/>
      <c r="F243" s="30">
        <f>D243*E243</f>
        <v>0</v>
      </c>
    </row>
    <row r="244" spans="1:6" x14ac:dyDescent="0.25">
      <c r="A244" s="22"/>
      <c r="B244" s="23"/>
      <c r="C244" s="24"/>
      <c r="D244" s="25"/>
      <c r="E244" s="281"/>
      <c r="F244" s="6"/>
    </row>
    <row r="245" spans="1:6" x14ac:dyDescent="0.25">
      <c r="A245" s="22"/>
      <c r="B245" s="18" t="s">
        <v>157</v>
      </c>
      <c r="C245" s="24"/>
      <c r="D245" s="25"/>
      <c r="E245" s="281"/>
      <c r="F245" s="6"/>
    </row>
    <row r="246" spans="1:6" x14ac:dyDescent="0.25">
      <c r="A246" s="22"/>
      <c r="B246" s="35"/>
      <c r="C246" s="24"/>
      <c r="D246" s="25"/>
      <c r="E246" s="281"/>
      <c r="F246" s="6"/>
    </row>
    <row r="247" spans="1:6" ht="76.5" x14ac:dyDescent="0.25">
      <c r="A247" s="22" t="s">
        <v>158</v>
      </c>
      <c r="B247" s="59" t="s">
        <v>159</v>
      </c>
      <c r="C247" s="24"/>
      <c r="D247" s="25"/>
      <c r="E247" s="281"/>
      <c r="F247" s="6"/>
    </row>
    <row r="248" spans="1:6" x14ac:dyDescent="0.25">
      <c r="A248" s="22"/>
      <c r="B248" s="23"/>
      <c r="C248" s="24" t="s">
        <v>112</v>
      </c>
      <c r="D248" s="25">
        <v>18</v>
      </c>
      <c r="E248" s="281"/>
      <c r="F248" s="30">
        <f>D248*E248</f>
        <v>0</v>
      </c>
    </row>
    <row r="249" spans="1:6" x14ac:dyDescent="0.25">
      <c r="A249" s="22"/>
      <c r="B249" s="23"/>
      <c r="C249" s="24"/>
      <c r="D249" s="25"/>
      <c r="E249" s="281"/>
      <c r="F249" s="6"/>
    </row>
    <row r="250" spans="1:6" ht="76.5" x14ac:dyDescent="0.25">
      <c r="A250" s="22" t="s">
        <v>160</v>
      </c>
      <c r="B250" s="59" t="s">
        <v>161</v>
      </c>
      <c r="C250" s="24"/>
      <c r="D250" s="25"/>
      <c r="E250" s="281"/>
      <c r="F250" s="6"/>
    </row>
    <row r="251" spans="1:6" x14ac:dyDescent="0.25">
      <c r="A251" s="22"/>
      <c r="B251" s="23"/>
      <c r="C251" s="24" t="s">
        <v>102</v>
      </c>
      <c r="D251" s="25">
        <v>7.7</v>
      </c>
      <c r="E251" s="281"/>
      <c r="F251" s="30">
        <f>D251*E251</f>
        <v>0</v>
      </c>
    </row>
    <row r="252" spans="1:6" x14ac:dyDescent="0.25">
      <c r="A252" s="22"/>
      <c r="B252" s="23"/>
      <c r="C252" s="24"/>
      <c r="D252" s="25"/>
      <c r="E252" s="281"/>
      <c r="F252" s="6"/>
    </row>
    <row r="253" spans="1:6" ht="76.5" x14ac:dyDescent="0.25">
      <c r="A253" s="22" t="s">
        <v>162</v>
      </c>
      <c r="B253" s="59" t="s">
        <v>163</v>
      </c>
      <c r="C253" s="24"/>
      <c r="D253" s="25"/>
      <c r="E253" s="281"/>
      <c r="F253" s="6"/>
    </row>
    <row r="254" spans="1:6" x14ac:dyDescent="0.25">
      <c r="A254" s="22"/>
      <c r="B254" s="23"/>
      <c r="C254" s="24" t="s">
        <v>102</v>
      </c>
      <c r="D254" s="25">
        <v>3.2</v>
      </c>
      <c r="E254" s="281"/>
      <c r="F254" s="30">
        <f>D254*E254</f>
        <v>0</v>
      </c>
    </row>
    <row r="255" spans="1:6" x14ac:dyDescent="0.25">
      <c r="A255" s="22"/>
      <c r="B255" s="23"/>
      <c r="C255" s="24"/>
      <c r="D255" s="25"/>
      <c r="E255" s="281"/>
      <c r="F255" s="6"/>
    </row>
    <row r="256" spans="1:6" ht="102" x14ac:dyDescent="0.25">
      <c r="A256" s="22" t="s">
        <v>164</v>
      </c>
      <c r="B256" s="59" t="s">
        <v>165</v>
      </c>
      <c r="C256" s="24"/>
      <c r="D256" s="25"/>
      <c r="E256" s="281"/>
      <c r="F256" s="6"/>
    </row>
    <row r="257" spans="1:6" x14ac:dyDescent="0.25">
      <c r="A257" s="22"/>
      <c r="B257" s="23"/>
      <c r="C257" s="24" t="s">
        <v>102</v>
      </c>
      <c r="D257" s="25">
        <v>14.3</v>
      </c>
      <c r="E257" s="281"/>
      <c r="F257" s="30">
        <f>D257*E257</f>
        <v>0</v>
      </c>
    </row>
    <row r="258" spans="1:6" x14ac:dyDescent="0.25">
      <c r="A258" s="22"/>
      <c r="B258" s="23"/>
      <c r="C258" s="24"/>
      <c r="D258" s="25"/>
      <c r="E258" s="281"/>
      <c r="F258" s="6"/>
    </row>
    <row r="259" spans="1:6" ht="63.75" x14ac:dyDescent="0.25">
      <c r="A259" s="22" t="s">
        <v>166</v>
      </c>
      <c r="B259" s="37" t="s">
        <v>167</v>
      </c>
      <c r="C259" s="24"/>
      <c r="D259" s="25"/>
      <c r="E259" s="281"/>
      <c r="F259" s="6"/>
    </row>
    <row r="260" spans="1:6" x14ac:dyDescent="0.25">
      <c r="A260" s="22"/>
      <c r="B260" s="23" t="s">
        <v>168</v>
      </c>
      <c r="C260" s="24" t="s">
        <v>102</v>
      </c>
      <c r="D260" s="25">
        <v>40.200000000000003</v>
      </c>
      <c r="E260" s="281"/>
      <c r="F260" s="30">
        <f>D260*E260</f>
        <v>0</v>
      </c>
    </row>
    <row r="261" spans="1:6" x14ac:dyDescent="0.25">
      <c r="A261" s="22"/>
      <c r="B261" s="23" t="s">
        <v>169</v>
      </c>
      <c r="C261" s="24" t="s">
        <v>102</v>
      </c>
      <c r="D261" s="25">
        <v>10.65</v>
      </c>
      <c r="E261" s="281"/>
      <c r="F261" s="30">
        <f>D261*E261</f>
        <v>0</v>
      </c>
    </row>
    <row r="262" spans="1:6" x14ac:dyDescent="0.25">
      <c r="A262" s="22"/>
      <c r="B262" s="23"/>
      <c r="C262" s="24"/>
      <c r="D262" s="25"/>
      <c r="E262" s="281"/>
      <c r="F262" s="6"/>
    </row>
    <row r="263" spans="1:6" ht="76.5" x14ac:dyDescent="0.25">
      <c r="A263" s="22" t="s">
        <v>170</v>
      </c>
      <c r="B263" s="59" t="s">
        <v>171</v>
      </c>
      <c r="C263" s="24"/>
      <c r="D263" s="25"/>
      <c r="E263" s="281"/>
      <c r="F263" s="6"/>
    </row>
    <row r="264" spans="1:6" x14ac:dyDescent="0.25">
      <c r="A264" s="22"/>
      <c r="B264" s="23"/>
      <c r="C264" s="24" t="s">
        <v>102</v>
      </c>
      <c r="D264" s="25">
        <v>40.200000000000003</v>
      </c>
      <c r="E264" s="281"/>
      <c r="F264" s="30">
        <f>D264*E264</f>
        <v>0</v>
      </c>
    </row>
    <row r="265" spans="1:6" x14ac:dyDescent="0.25">
      <c r="A265" s="22"/>
      <c r="B265" s="23"/>
      <c r="C265" s="24"/>
      <c r="D265" s="25"/>
      <c r="E265" s="281"/>
      <c r="F265" s="6"/>
    </row>
    <row r="266" spans="1:6" ht="15.75" thickBot="1" x14ac:dyDescent="0.3">
      <c r="A266" s="22"/>
      <c r="B266" s="61"/>
      <c r="C266" s="32"/>
      <c r="D266" s="33"/>
      <c r="E266" s="286"/>
      <c r="F266" s="34"/>
    </row>
    <row r="267" spans="1:6" x14ac:dyDescent="0.25">
      <c r="A267" s="22"/>
      <c r="B267" s="35" t="s">
        <v>172</v>
      </c>
      <c r="C267" s="38"/>
      <c r="D267" s="25"/>
      <c r="E267" s="281"/>
      <c r="F267" s="36">
        <f>SUM(F228:IV266)</f>
        <v>0</v>
      </c>
    </row>
    <row r="268" spans="1:6" x14ac:dyDescent="0.25">
      <c r="A268" s="22"/>
      <c r="B268" s="35"/>
      <c r="C268" s="38"/>
      <c r="D268" s="25"/>
      <c r="E268" s="281"/>
      <c r="F268" s="36"/>
    </row>
    <row r="269" spans="1:6" ht="18.75" x14ac:dyDescent="0.25">
      <c r="A269" s="63"/>
      <c r="B269" s="64" t="s">
        <v>173</v>
      </c>
      <c r="C269" s="65"/>
      <c r="D269" s="66"/>
      <c r="E269" s="290"/>
      <c r="F269" s="67"/>
    </row>
    <row r="270" spans="1:6" ht="15.75" x14ac:dyDescent="0.25">
      <c r="A270" s="22"/>
      <c r="B270" s="68"/>
      <c r="C270" s="38"/>
      <c r="D270" s="25"/>
      <c r="E270" s="281"/>
      <c r="F270" s="36"/>
    </row>
    <row r="271" spans="1:6" x14ac:dyDescent="0.25">
      <c r="A271" s="62" t="s">
        <v>2</v>
      </c>
      <c r="B271" s="294" t="s">
        <v>174</v>
      </c>
      <c r="C271" s="294"/>
      <c r="D271" s="294"/>
      <c r="E271" s="294"/>
      <c r="F271" s="294"/>
    </row>
    <row r="272" spans="1:6" x14ac:dyDescent="0.25">
      <c r="A272" s="22"/>
      <c r="B272" s="71"/>
      <c r="C272" s="38"/>
      <c r="D272" s="25"/>
      <c r="E272" s="281"/>
      <c r="F272" s="36"/>
    </row>
    <row r="273" spans="1:6" ht="165.75" x14ac:dyDescent="0.25">
      <c r="A273" s="22" t="s">
        <v>5</v>
      </c>
      <c r="B273" s="69" t="s">
        <v>360</v>
      </c>
      <c r="C273" s="38"/>
      <c r="D273" s="25"/>
      <c r="E273" s="281"/>
      <c r="F273" s="36"/>
    </row>
    <row r="274" spans="1:6" x14ac:dyDescent="0.25">
      <c r="A274" s="22"/>
      <c r="B274" s="72" t="s">
        <v>176</v>
      </c>
      <c r="C274" s="38" t="s">
        <v>11</v>
      </c>
      <c r="D274" s="25">
        <v>1</v>
      </c>
      <c r="E274" s="281"/>
      <c r="F274" s="30">
        <f>D274*E274</f>
        <v>0</v>
      </c>
    </row>
    <row r="275" spans="1:6" x14ac:dyDescent="0.25">
      <c r="A275" s="22"/>
      <c r="B275" s="72" t="s">
        <v>177</v>
      </c>
      <c r="C275" s="38" t="s">
        <v>11</v>
      </c>
      <c r="D275" s="25">
        <v>1</v>
      </c>
      <c r="E275" s="281"/>
      <c r="F275" s="30">
        <f>D275*E275</f>
        <v>0</v>
      </c>
    </row>
    <row r="276" spans="1:6" x14ac:dyDescent="0.25">
      <c r="A276" s="22"/>
      <c r="B276" s="71"/>
      <c r="C276" s="38"/>
      <c r="D276" s="25"/>
      <c r="E276" s="281"/>
      <c r="F276" s="36"/>
    </row>
    <row r="277" spans="1:6" ht="51" x14ac:dyDescent="0.25">
      <c r="A277" s="22" t="s">
        <v>8</v>
      </c>
      <c r="B277" s="69" t="s">
        <v>361</v>
      </c>
      <c r="C277" s="38"/>
      <c r="D277" s="25"/>
      <c r="E277" s="281"/>
      <c r="F277" s="36"/>
    </row>
    <row r="278" spans="1:6" x14ac:dyDescent="0.25">
      <c r="A278" s="22"/>
      <c r="B278" s="71"/>
      <c r="C278" s="38" t="s">
        <v>11</v>
      </c>
      <c r="D278" s="25">
        <v>4</v>
      </c>
      <c r="E278" s="281"/>
      <c r="F278" s="30">
        <f>D278*E278</f>
        <v>0</v>
      </c>
    </row>
    <row r="279" spans="1:6" x14ac:dyDescent="0.25">
      <c r="A279" s="22"/>
      <c r="B279" s="71"/>
      <c r="C279" s="38"/>
      <c r="D279" s="25"/>
      <c r="E279" s="281"/>
      <c r="F279" s="36"/>
    </row>
    <row r="280" spans="1:6" ht="51" x14ac:dyDescent="0.25">
      <c r="A280" s="22" t="s">
        <v>10</v>
      </c>
      <c r="B280" s="69" t="s">
        <v>178</v>
      </c>
      <c r="C280" s="38"/>
      <c r="D280" s="73"/>
      <c r="E280" s="281"/>
      <c r="F280" s="36"/>
    </row>
    <row r="281" spans="1:6" x14ac:dyDescent="0.25">
      <c r="A281" s="22"/>
      <c r="B281" s="69"/>
      <c r="C281" s="38" t="s">
        <v>11</v>
      </c>
      <c r="D281" s="73">
        <v>4</v>
      </c>
      <c r="E281" s="281"/>
      <c r="F281" s="36">
        <f>D281*E281</f>
        <v>0</v>
      </c>
    </row>
    <row r="282" spans="1:6" x14ac:dyDescent="0.25">
      <c r="A282" s="22"/>
      <c r="B282" s="69"/>
      <c r="C282" s="38"/>
      <c r="D282" s="73"/>
      <c r="E282" s="281"/>
      <c r="F282" s="36"/>
    </row>
    <row r="283" spans="1:6" ht="15.75" thickBot="1" x14ac:dyDescent="0.3">
      <c r="A283" s="22"/>
      <c r="B283" s="74"/>
      <c r="C283" s="75"/>
      <c r="D283" s="33"/>
      <c r="E283" s="286"/>
      <c r="F283" s="76"/>
    </row>
    <row r="284" spans="1:6" x14ac:dyDescent="0.25">
      <c r="A284" s="22"/>
      <c r="B284" s="35" t="s">
        <v>179</v>
      </c>
      <c r="C284" s="38"/>
      <c r="D284" s="25"/>
      <c r="E284" s="281"/>
      <c r="F284" s="36">
        <f>SUM(F274:F283)</f>
        <v>0</v>
      </c>
    </row>
    <row r="285" spans="1:6" x14ac:dyDescent="0.25">
      <c r="A285" s="22"/>
      <c r="B285" s="35"/>
      <c r="C285" s="38"/>
      <c r="D285" s="25"/>
      <c r="E285" s="281"/>
      <c r="F285" s="36"/>
    </row>
    <row r="286" spans="1:6" x14ac:dyDescent="0.25">
      <c r="A286" s="1"/>
      <c r="B286" s="77" t="s">
        <v>180</v>
      </c>
      <c r="C286" s="3"/>
      <c r="D286" s="4"/>
      <c r="E286" s="281"/>
      <c r="F286" s="6"/>
    </row>
    <row r="287" spans="1:6" x14ac:dyDescent="0.25">
      <c r="A287" s="1"/>
      <c r="B287" s="2"/>
      <c r="C287" s="3"/>
      <c r="D287" s="4"/>
      <c r="E287" s="281"/>
      <c r="F287" s="6"/>
    </row>
    <row r="288" spans="1:6" x14ac:dyDescent="0.25">
      <c r="A288" s="1"/>
      <c r="B288" s="77" t="s">
        <v>181</v>
      </c>
      <c r="C288" s="3"/>
      <c r="D288" s="4"/>
      <c r="E288" s="281"/>
      <c r="F288" s="6"/>
    </row>
    <row r="289" spans="1:6" x14ac:dyDescent="0.25">
      <c r="A289" s="1"/>
      <c r="B289" s="2" t="s">
        <v>182</v>
      </c>
      <c r="C289" s="3" t="s">
        <v>183</v>
      </c>
      <c r="D289" s="4"/>
      <c r="E289" s="281"/>
      <c r="F289" s="6">
        <f>F34</f>
        <v>0</v>
      </c>
    </row>
    <row r="290" spans="1:6" x14ac:dyDescent="0.25">
      <c r="A290" s="1"/>
      <c r="B290" s="2" t="s">
        <v>184</v>
      </c>
      <c r="C290" s="3" t="s">
        <v>183</v>
      </c>
      <c r="D290" s="4"/>
      <c r="E290" s="281"/>
      <c r="F290" s="6">
        <f>F62</f>
        <v>0</v>
      </c>
    </row>
    <row r="291" spans="1:6" x14ac:dyDescent="0.25">
      <c r="A291" s="1"/>
      <c r="B291" s="2" t="s">
        <v>185</v>
      </c>
      <c r="C291" s="3" t="s">
        <v>183</v>
      </c>
      <c r="D291" s="4"/>
      <c r="E291" s="281"/>
      <c r="F291" s="6">
        <f>F146</f>
        <v>0</v>
      </c>
    </row>
    <row r="292" spans="1:6" x14ac:dyDescent="0.25">
      <c r="A292" s="1"/>
      <c r="B292" s="2" t="s">
        <v>186</v>
      </c>
      <c r="C292" s="3" t="s">
        <v>183</v>
      </c>
      <c r="D292" s="4"/>
      <c r="E292" s="281"/>
      <c r="F292" s="6">
        <f>F168</f>
        <v>0</v>
      </c>
    </row>
    <row r="293" spans="1:6" x14ac:dyDescent="0.25">
      <c r="A293" s="43"/>
      <c r="B293" s="2" t="s">
        <v>187</v>
      </c>
      <c r="C293" s="3" t="s">
        <v>183</v>
      </c>
      <c r="D293" s="44"/>
      <c r="E293" s="288"/>
      <c r="F293" s="6">
        <f>F181</f>
        <v>0</v>
      </c>
    </row>
    <row r="294" spans="1:6" x14ac:dyDescent="0.25">
      <c r="A294" s="43"/>
      <c r="B294" s="2" t="s">
        <v>188</v>
      </c>
      <c r="C294" s="3" t="s">
        <v>183</v>
      </c>
      <c r="D294" s="44"/>
      <c r="E294" s="288"/>
      <c r="F294" s="6">
        <f>F201</f>
        <v>0</v>
      </c>
    </row>
    <row r="295" spans="1:6" x14ac:dyDescent="0.25">
      <c r="A295" s="43"/>
      <c r="B295" s="2" t="s">
        <v>189</v>
      </c>
      <c r="C295" s="3" t="s">
        <v>183</v>
      </c>
      <c r="D295" s="44"/>
      <c r="E295" s="288"/>
      <c r="F295" s="6">
        <f>F222</f>
        <v>0</v>
      </c>
    </row>
    <row r="296" spans="1:6" x14ac:dyDescent="0.25">
      <c r="A296" s="43"/>
      <c r="B296" s="2" t="s">
        <v>190</v>
      </c>
      <c r="C296" s="3" t="s">
        <v>183</v>
      </c>
      <c r="D296" s="44"/>
      <c r="E296" s="288"/>
      <c r="F296" s="6">
        <f>F267</f>
        <v>0</v>
      </c>
    </row>
    <row r="297" spans="1:6" x14ac:dyDescent="0.25">
      <c r="A297" s="43"/>
      <c r="B297" s="2"/>
      <c r="C297" s="70" t="s">
        <v>191</v>
      </c>
      <c r="D297" s="44"/>
      <c r="E297" s="288"/>
      <c r="F297" s="36">
        <f>SUM(F289:F296)</f>
        <v>0</v>
      </c>
    </row>
    <row r="298" spans="1:6" x14ac:dyDescent="0.25">
      <c r="A298" s="1"/>
      <c r="B298" s="2"/>
      <c r="C298" s="3"/>
      <c r="D298" s="4"/>
      <c r="E298" s="281"/>
      <c r="F298" s="6"/>
    </row>
    <row r="299" spans="1:6" x14ac:dyDescent="0.25">
      <c r="A299" s="1"/>
      <c r="B299" s="2"/>
      <c r="C299" s="3"/>
      <c r="D299" s="4"/>
      <c r="E299" s="281"/>
      <c r="F299" s="6"/>
    </row>
    <row r="300" spans="1:6" x14ac:dyDescent="0.25">
      <c r="A300" s="43"/>
      <c r="B300" s="2" t="s">
        <v>192</v>
      </c>
      <c r="C300" s="3"/>
      <c r="D300" s="44"/>
      <c r="E300" s="288"/>
      <c r="F300" s="6"/>
    </row>
    <row r="301" spans="1:6" x14ac:dyDescent="0.25">
      <c r="A301" s="1"/>
      <c r="B301" s="2"/>
      <c r="C301" s="3"/>
      <c r="D301" s="4"/>
      <c r="E301" s="281"/>
      <c r="F301" s="6"/>
    </row>
    <row r="302" spans="1:6" x14ac:dyDescent="0.25">
      <c r="A302" s="43"/>
      <c r="B302" s="43" t="s">
        <v>357</v>
      </c>
      <c r="C302" s="3" t="s">
        <v>183</v>
      </c>
      <c r="D302" s="48"/>
      <c r="E302" s="288"/>
      <c r="F302" s="6">
        <f>F284</f>
        <v>0</v>
      </c>
    </row>
    <row r="303" spans="1:6" x14ac:dyDescent="0.25">
      <c r="A303" s="43"/>
      <c r="B303" s="2"/>
      <c r="C303" s="70" t="s">
        <v>191</v>
      </c>
      <c r="D303" s="4"/>
      <c r="E303" s="288"/>
      <c r="F303" s="36">
        <f>SUM(F302)</f>
        <v>0</v>
      </c>
    </row>
    <row r="304" spans="1:6" x14ac:dyDescent="0.25">
      <c r="A304" s="1"/>
      <c r="B304" s="2"/>
      <c r="C304" s="3"/>
      <c r="D304" s="4"/>
      <c r="E304" s="281"/>
      <c r="F304" s="6"/>
    </row>
    <row r="305" spans="1:6" x14ac:dyDescent="0.25">
      <c r="A305" s="43"/>
      <c r="B305" s="77" t="s">
        <v>180</v>
      </c>
      <c r="C305" s="3"/>
      <c r="D305" s="44"/>
      <c r="E305" s="288"/>
      <c r="F305" s="6"/>
    </row>
    <row r="306" spans="1:6" x14ac:dyDescent="0.25">
      <c r="A306" s="1"/>
      <c r="B306" s="2"/>
      <c r="C306" s="3"/>
      <c r="D306" s="4"/>
      <c r="E306" s="281"/>
      <c r="F306" s="6"/>
    </row>
    <row r="307" spans="1:6" x14ac:dyDescent="0.25">
      <c r="A307" s="43"/>
      <c r="B307" s="77" t="s">
        <v>181</v>
      </c>
      <c r="C307" s="70" t="s">
        <v>183</v>
      </c>
      <c r="D307" s="4"/>
      <c r="E307" s="288"/>
      <c r="F307" s="36">
        <f>F297</f>
        <v>0</v>
      </c>
    </row>
    <row r="308" spans="1:6" x14ac:dyDescent="0.25">
      <c r="A308" s="43"/>
      <c r="B308" s="77" t="s">
        <v>192</v>
      </c>
      <c r="C308" s="70" t="s">
        <v>183</v>
      </c>
      <c r="D308" s="4"/>
      <c r="E308" s="288"/>
      <c r="F308" s="36">
        <f>F303</f>
        <v>0</v>
      </c>
    </row>
    <row r="309" spans="1:6" x14ac:dyDescent="0.25">
      <c r="A309" s="43"/>
      <c r="B309" s="77"/>
      <c r="C309" s="78"/>
      <c r="D309" s="4"/>
      <c r="E309" s="288"/>
      <c r="F309" s="36"/>
    </row>
    <row r="310" spans="1:6" x14ac:dyDescent="0.25">
      <c r="A310" s="43"/>
      <c r="B310" s="77"/>
      <c r="C310" s="70" t="s">
        <v>191</v>
      </c>
      <c r="D310" s="4"/>
      <c r="E310" s="288"/>
      <c r="F310" s="36">
        <f>SUM(F307:F308)</f>
        <v>0</v>
      </c>
    </row>
    <row r="311" spans="1:6" x14ac:dyDescent="0.25">
      <c r="A311" s="1"/>
      <c r="B311" s="2"/>
      <c r="C311" s="3"/>
      <c r="D311" s="4"/>
      <c r="E311" s="281"/>
      <c r="F311" s="6"/>
    </row>
    <row r="312" spans="1:6" x14ac:dyDescent="0.25">
      <c r="A312" s="1"/>
      <c r="B312" s="2"/>
      <c r="C312" s="3"/>
      <c r="D312" s="4"/>
      <c r="E312" s="281"/>
      <c r="F312" s="6"/>
    </row>
    <row r="313" spans="1:6" x14ac:dyDescent="0.25">
      <c r="A313" s="1"/>
      <c r="B313" s="2"/>
      <c r="C313" s="3"/>
      <c r="D313" s="4"/>
      <c r="E313" s="281"/>
      <c r="F313" s="6"/>
    </row>
    <row r="314" spans="1:6" x14ac:dyDescent="0.25">
      <c r="A314" s="43"/>
      <c r="B314" s="2"/>
      <c r="C314" s="3"/>
      <c r="D314" s="4"/>
      <c r="E314" s="281"/>
      <c r="F314" s="6"/>
    </row>
    <row r="315" spans="1:6" x14ac:dyDescent="0.25">
      <c r="A315" s="1"/>
      <c r="B315" s="2"/>
      <c r="C315" s="3"/>
      <c r="D315" s="48"/>
      <c r="E315" s="288"/>
      <c r="F315" s="6"/>
    </row>
    <row r="316" spans="1:6" x14ac:dyDescent="0.25">
      <c r="A316" s="1"/>
      <c r="B316" s="2"/>
      <c r="C316" s="3"/>
      <c r="D316" s="48"/>
      <c r="E316" s="288"/>
      <c r="F316" s="6"/>
    </row>
    <row r="317" spans="1:6" x14ac:dyDescent="0.25">
      <c r="A317" s="1"/>
      <c r="B317" s="2"/>
      <c r="C317" s="3"/>
      <c r="D317" s="48"/>
      <c r="E317" s="288"/>
      <c r="F317" s="6"/>
    </row>
    <row r="318" spans="1:6" x14ac:dyDescent="0.25">
      <c r="A318" s="1"/>
      <c r="B318" s="2"/>
      <c r="C318" s="3"/>
      <c r="D318" s="48"/>
      <c r="E318" s="288"/>
      <c r="F318" s="6"/>
    </row>
    <row r="319" spans="1:6" x14ac:dyDescent="0.25">
      <c r="A319" s="1"/>
      <c r="B319" s="2"/>
      <c r="C319" s="3"/>
      <c r="D319" s="48"/>
      <c r="E319" s="288"/>
      <c r="F319" s="6"/>
    </row>
    <row r="320" spans="1:6" x14ac:dyDescent="0.25">
      <c r="A320" s="43"/>
      <c r="B320" s="2"/>
      <c r="C320" s="79" t="s">
        <v>193</v>
      </c>
      <c r="D320" s="44"/>
      <c r="E320" s="288"/>
      <c r="F320" s="6"/>
    </row>
    <row r="321" spans="1:6" x14ac:dyDescent="0.25">
      <c r="A321" s="1"/>
      <c r="B321" s="2"/>
      <c r="C321" s="3"/>
      <c r="D321" s="4"/>
      <c r="E321" s="281"/>
      <c r="F321" s="6"/>
    </row>
    <row r="322" spans="1:6" x14ac:dyDescent="0.25">
      <c r="A322" s="1"/>
      <c r="B322" s="2"/>
      <c r="C322" s="3"/>
      <c r="D322" s="4"/>
      <c r="E322" s="281"/>
      <c r="F322" s="6"/>
    </row>
    <row r="323" spans="1:6" x14ac:dyDescent="0.25">
      <c r="A323" s="1"/>
      <c r="B323" s="2"/>
      <c r="C323" s="3"/>
      <c r="D323" s="4"/>
      <c r="E323" s="281"/>
      <c r="F323" s="6"/>
    </row>
    <row r="324" spans="1:6" x14ac:dyDescent="0.25">
      <c r="A324" s="1"/>
      <c r="B324" s="2"/>
      <c r="C324" s="3"/>
      <c r="D324" s="4"/>
      <c r="E324" s="281"/>
      <c r="F324" s="6"/>
    </row>
    <row r="325" spans="1:6" x14ac:dyDescent="0.25">
      <c r="A325" s="1"/>
      <c r="B325" s="2"/>
      <c r="C325" s="3"/>
      <c r="D325" s="4"/>
      <c r="E325" s="281"/>
      <c r="F325" s="6"/>
    </row>
    <row r="326" spans="1:6" x14ac:dyDescent="0.25">
      <c r="A326" s="1"/>
      <c r="B326" s="2"/>
      <c r="C326" s="3" t="s">
        <v>194</v>
      </c>
      <c r="D326" s="44"/>
      <c r="E326" s="288"/>
      <c r="F326" s="6"/>
    </row>
  </sheetData>
  <mergeCells count="11">
    <mergeCell ref="B69:F69"/>
    <mergeCell ref="B10:F10"/>
    <mergeCell ref="B39:F39"/>
    <mergeCell ref="B40:F40"/>
    <mergeCell ref="B67:F67"/>
    <mergeCell ref="B68:F68"/>
    <mergeCell ref="B271:F271"/>
    <mergeCell ref="B151:F151"/>
    <mergeCell ref="B152:F152"/>
    <mergeCell ref="B173:F173"/>
    <mergeCell ref="B186:F186"/>
  </mergeCells>
  <pageMargins left="0.7" right="0.7" top="0.75" bottom="0.75" header="0.3" footer="0.3"/>
  <pageSetup paperSize="9" scale="72" orientation="portrait" horizontalDpi="300" verticalDpi="300" r:id="rId1"/>
  <rowBreaks count="13" manualBreakCount="13">
    <brk id="35" max="16383" man="1"/>
    <brk id="47" max="16383" man="1"/>
    <brk id="63" max="16383" man="1"/>
    <brk id="86" max="16383" man="1"/>
    <brk id="122" max="16383" man="1"/>
    <brk id="147" max="16383" man="1"/>
    <brk id="169" max="16383" man="1"/>
    <brk id="182" max="16383" man="1"/>
    <brk id="202" max="16383" man="1"/>
    <brk id="223" max="16383" man="1"/>
    <brk id="244" max="16383" man="1"/>
    <brk id="268" max="16383" man="1"/>
    <brk id="2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view="pageBreakPreview" topLeftCell="A141" zoomScale="60" zoomScaleNormal="100" workbookViewId="0">
      <selection activeCell="F61" sqref="F61"/>
    </sheetView>
  </sheetViews>
  <sheetFormatPr defaultRowHeight="15" x14ac:dyDescent="0.25"/>
  <cols>
    <col min="1" max="1" width="5" bestFit="1" customWidth="1"/>
    <col min="2" max="2" width="65.140625" bestFit="1" customWidth="1"/>
    <col min="3" max="3" width="5.42578125" customWidth="1"/>
    <col min="4" max="4" width="8.28515625" customWidth="1"/>
    <col min="5" max="5" width="9.140625" customWidth="1"/>
    <col min="6" max="6" width="11.140625" bestFit="1" customWidth="1"/>
  </cols>
  <sheetData>
    <row r="1" spans="1:6" x14ac:dyDescent="0.25">
      <c r="A1" s="80"/>
      <c r="B1" s="81"/>
      <c r="C1" s="82"/>
      <c r="D1" s="83"/>
      <c r="E1" s="84"/>
      <c r="F1" s="85"/>
    </row>
    <row r="2" spans="1:6" ht="18.75" x14ac:dyDescent="0.25">
      <c r="A2" s="86"/>
      <c r="B2" s="87" t="s">
        <v>195</v>
      </c>
      <c r="C2" s="88"/>
      <c r="D2" s="89"/>
      <c r="E2" s="89"/>
      <c r="F2" s="90"/>
    </row>
    <row r="3" spans="1:6" x14ac:dyDescent="0.25">
      <c r="A3" s="80"/>
      <c r="B3" s="81"/>
      <c r="C3" s="82"/>
      <c r="D3" s="83"/>
      <c r="E3" s="84"/>
      <c r="F3" s="85"/>
    </row>
    <row r="4" spans="1:6" ht="31.5" x14ac:dyDescent="0.25">
      <c r="A4" s="80"/>
      <c r="B4" s="91" t="s">
        <v>196</v>
      </c>
      <c r="C4" s="82"/>
      <c r="D4" s="83"/>
      <c r="E4" s="84"/>
      <c r="F4" s="85"/>
    </row>
    <row r="5" spans="1:6" x14ac:dyDescent="0.25">
      <c r="A5" s="80"/>
      <c r="B5" s="81"/>
      <c r="C5" s="82"/>
      <c r="D5" s="83"/>
      <c r="E5" s="84"/>
      <c r="F5" s="85"/>
    </row>
    <row r="6" spans="1:6" x14ac:dyDescent="0.25">
      <c r="A6" s="80"/>
      <c r="B6" s="80" t="s">
        <v>197</v>
      </c>
      <c r="C6" s="82"/>
      <c r="D6" s="83"/>
      <c r="E6" s="84"/>
      <c r="F6" s="85"/>
    </row>
    <row r="7" spans="1:6" x14ac:dyDescent="0.25">
      <c r="A7" s="80"/>
      <c r="B7" s="81"/>
      <c r="C7" s="82"/>
      <c r="D7" s="83"/>
      <c r="E7" s="84"/>
      <c r="F7" s="85"/>
    </row>
    <row r="8" spans="1:6" ht="89.25" x14ac:dyDescent="0.25">
      <c r="A8" s="80"/>
      <c r="B8" s="57" t="s">
        <v>198</v>
      </c>
      <c r="C8" s="82"/>
      <c r="D8" s="83"/>
      <c r="E8" s="84"/>
      <c r="F8" s="85"/>
    </row>
    <row r="9" spans="1:6" x14ac:dyDescent="0.25">
      <c r="A9" s="80"/>
      <c r="B9" s="81"/>
      <c r="C9" s="82"/>
      <c r="D9" s="83"/>
      <c r="E9" s="84"/>
      <c r="F9" s="85"/>
    </row>
    <row r="10" spans="1:6" x14ac:dyDescent="0.25">
      <c r="A10" s="80"/>
      <c r="B10" s="80" t="s">
        <v>199</v>
      </c>
      <c r="C10" s="82"/>
      <c r="D10" s="83"/>
      <c r="E10" s="84"/>
      <c r="F10" s="85"/>
    </row>
    <row r="11" spans="1:6" x14ac:dyDescent="0.25">
      <c r="A11" s="80"/>
      <c r="B11" s="81"/>
      <c r="C11" s="82"/>
      <c r="D11" s="83"/>
      <c r="E11" s="84"/>
      <c r="F11" s="85"/>
    </row>
    <row r="12" spans="1:6" ht="211.5" customHeight="1" x14ac:dyDescent="0.25">
      <c r="A12" s="80"/>
      <c r="B12" s="57" t="s">
        <v>200</v>
      </c>
      <c r="C12" s="82"/>
      <c r="D12" s="83"/>
      <c r="E12" s="84"/>
      <c r="F12" s="85"/>
    </row>
    <row r="13" spans="1:6" ht="140.25" x14ac:dyDescent="0.25">
      <c r="A13" s="80"/>
      <c r="B13" s="57" t="s">
        <v>201</v>
      </c>
      <c r="C13" s="82"/>
      <c r="D13" s="83"/>
      <c r="E13" s="84"/>
      <c r="F13" s="85"/>
    </row>
    <row r="14" spans="1:6" x14ac:dyDescent="0.25">
      <c r="A14" s="80"/>
      <c r="B14" s="57"/>
      <c r="C14" s="82"/>
      <c r="D14" s="83"/>
      <c r="E14" s="84"/>
      <c r="F14" s="85"/>
    </row>
    <row r="15" spans="1:6" x14ac:dyDescent="0.25">
      <c r="A15" s="80"/>
      <c r="B15" s="80" t="s">
        <v>202</v>
      </c>
      <c r="C15" s="82"/>
      <c r="D15" s="83"/>
      <c r="E15" s="84"/>
      <c r="F15" s="85"/>
    </row>
    <row r="16" spans="1:6" x14ac:dyDescent="0.25">
      <c r="A16" s="80"/>
      <c r="B16" s="57"/>
      <c r="C16" s="82"/>
      <c r="D16" s="83"/>
      <c r="E16" s="84"/>
      <c r="F16" s="85"/>
    </row>
    <row r="17" spans="1:6" ht="89.25" x14ac:dyDescent="0.25">
      <c r="A17" s="80"/>
      <c r="B17" s="57" t="s">
        <v>203</v>
      </c>
      <c r="C17" s="82"/>
      <c r="D17" s="83"/>
      <c r="E17" s="84"/>
      <c r="F17" s="85"/>
    </row>
    <row r="18" spans="1:6" x14ac:dyDescent="0.25">
      <c r="A18" s="80"/>
      <c r="B18" s="57"/>
      <c r="C18" s="82"/>
      <c r="D18" s="83"/>
      <c r="E18" s="84"/>
      <c r="F18" s="85"/>
    </row>
    <row r="19" spans="1:6" x14ac:dyDescent="0.25">
      <c r="A19" s="80"/>
      <c r="B19" s="80" t="s">
        <v>204</v>
      </c>
      <c r="C19" s="82"/>
      <c r="D19" s="83"/>
      <c r="E19" s="84"/>
      <c r="F19" s="85"/>
    </row>
    <row r="20" spans="1:6" x14ac:dyDescent="0.25">
      <c r="A20" s="80"/>
      <c r="B20" s="57"/>
      <c r="C20" s="82"/>
      <c r="D20" s="83"/>
      <c r="E20" s="84"/>
      <c r="F20" s="85"/>
    </row>
    <row r="21" spans="1:6" ht="102" x14ac:dyDescent="0.25">
      <c r="A21" s="80"/>
      <c r="B21" s="57" t="s">
        <v>205</v>
      </c>
      <c r="C21" s="82"/>
      <c r="D21" s="83"/>
      <c r="E21" s="84"/>
      <c r="F21" s="85"/>
    </row>
    <row r="22" spans="1:6" x14ac:dyDescent="0.25">
      <c r="A22" s="80"/>
      <c r="B22" s="57"/>
      <c r="C22" s="82"/>
      <c r="D22" s="83"/>
      <c r="E22" s="84"/>
      <c r="F22" s="85"/>
    </row>
    <row r="23" spans="1:6" x14ac:dyDescent="0.25">
      <c r="A23" s="80"/>
      <c r="B23" s="80" t="s">
        <v>206</v>
      </c>
      <c r="C23" s="82"/>
      <c r="D23" s="83"/>
      <c r="E23" s="84"/>
      <c r="F23" s="85"/>
    </row>
    <row r="24" spans="1:6" x14ac:dyDescent="0.25">
      <c r="A24" s="80"/>
      <c r="B24" s="57"/>
      <c r="C24" s="82"/>
      <c r="D24" s="83"/>
      <c r="E24" s="84"/>
      <c r="F24" s="85"/>
    </row>
    <row r="25" spans="1:6" ht="293.25" x14ac:dyDescent="0.25">
      <c r="A25" s="80"/>
      <c r="B25" s="57" t="s">
        <v>207</v>
      </c>
      <c r="C25" s="82"/>
      <c r="D25" s="83"/>
      <c r="E25" s="84"/>
      <c r="F25" s="85"/>
    </row>
    <row r="26" spans="1:6" ht="216.75" x14ac:dyDescent="0.25">
      <c r="A26" s="80"/>
      <c r="B26" s="57" t="s">
        <v>208</v>
      </c>
      <c r="C26" s="82"/>
      <c r="D26" s="83"/>
      <c r="E26" s="84"/>
      <c r="F26" s="85"/>
    </row>
    <row r="27" spans="1:6" x14ac:dyDescent="0.25">
      <c r="A27" s="80"/>
      <c r="B27" s="57"/>
      <c r="C27" s="82"/>
      <c r="D27" s="83"/>
      <c r="E27" s="84"/>
      <c r="F27" s="85"/>
    </row>
    <row r="28" spans="1:6" x14ac:dyDescent="0.25">
      <c r="A28" s="80"/>
      <c r="B28" s="80" t="s">
        <v>209</v>
      </c>
      <c r="C28" s="82"/>
      <c r="D28" s="83"/>
      <c r="E28" s="84"/>
      <c r="F28" s="85"/>
    </row>
    <row r="29" spans="1:6" x14ac:dyDescent="0.25">
      <c r="A29" s="80"/>
      <c r="B29" s="57"/>
      <c r="C29" s="82"/>
      <c r="D29" s="83"/>
      <c r="E29" s="84"/>
      <c r="F29" s="85"/>
    </row>
    <row r="30" spans="1:6" ht="255" x14ac:dyDescent="0.25">
      <c r="A30" s="80"/>
      <c r="B30" s="57" t="s">
        <v>210</v>
      </c>
      <c r="C30" s="82"/>
      <c r="D30" s="83"/>
      <c r="E30" s="84"/>
      <c r="F30" s="85"/>
    </row>
    <row r="31" spans="1:6" x14ac:dyDescent="0.25">
      <c r="A31" s="80"/>
      <c r="B31" s="81"/>
      <c r="C31" s="82"/>
      <c r="D31" s="83"/>
      <c r="E31" s="84"/>
      <c r="F31" s="85"/>
    </row>
    <row r="32" spans="1:6" x14ac:dyDescent="0.25">
      <c r="A32" s="80"/>
      <c r="B32" s="80" t="s">
        <v>211</v>
      </c>
      <c r="C32" s="82"/>
      <c r="D32" s="83"/>
      <c r="E32" s="84"/>
      <c r="F32" s="85"/>
    </row>
    <row r="33" spans="1:6" x14ac:dyDescent="0.25">
      <c r="A33" s="80"/>
      <c r="B33" s="81"/>
      <c r="C33" s="82"/>
      <c r="D33" s="83"/>
      <c r="E33" s="84"/>
      <c r="F33" s="85"/>
    </row>
    <row r="34" spans="1:6" x14ac:dyDescent="0.25">
      <c r="A34" s="80"/>
      <c r="B34" s="81" t="s">
        <v>212</v>
      </c>
      <c r="C34" s="82"/>
      <c r="D34" s="83"/>
      <c r="E34" s="84"/>
      <c r="F34" s="85"/>
    </row>
    <row r="35" spans="1:6" x14ac:dyDescent="0.25">
      <c r="A35" s="80"/>
      <c r="B35" s="81" t="s">
        <v>213</v>
      </c>
      <c r="C35" s="82"/>
      <c r="D35" s="83"/>
      <c r="E35" s="84"/>
      <c r="F35" s="85"/>
    </row>
    <row r="36" spans="1:6" x14ac:dyDescent="0.25">
      <c r="A36" s="80"/>
      <c r="B36" s="81" t="s">
        <v>214</v>
      </c>
      <c r="C36" s="82"/>
      <c r="D36" s="83"/>
      <c r="E36" s="84"/>
      <c r="F36" s="85"/>
    </row>
    <row r="37" spans="1:6" x14ac:dyDescent="0.25">
      <c r="A37" s="80"/>
      <c r="B37" s="81" t="s">
        <v>215</v>
      </c>
      <c r="C37" s="82"/>
      <c r="D37" s="83"/>
      <c r="E37" s="84"/>
      <c r="F37" s="85"/>
    </row>
    <row r="38" spans="1:6" x14ac:dyDescent="0.25">
      <c r="A38" s="80"/>
      <c r="B38" s="81" t="s">
        <v>216</v>
      </c>
      <c r="C38" s="82"/>
      <c r="D38" s="83"/>
      <c r="E38" s="84"/>
      <c r="F38" s="85"/>
    </row>
    <row r="39" spans="1:6" x14ac:dyDescent="0.25">
      <c r="A39" s="80"/>
      <c r="B39" s="81" t="s">
        <v>217</v>
      </c>
      <c r="C39" s="82"/>
      <c r="D39" s="83"/>
      <c r="E39" s="84"/>
      <c r="F39" s="85"/>
    </row>
    <row r="40" spans="1:6" x14ac:dyDescent="0.25">
      <c r="A40" s="80"/>
      <c r="B40" s="81" t="s">
        <v>218</v>
      </c>
      <c r="C40" s="82"/>
      <c r="D40" s="83"/>
      <c r="E40" s="84"/>
      <c r="F40" s="85"/>
    </row>
    <row r="41" spans="1:6" x14ac:dyDescent="0.25">
      <c r="A41" s="80"/>
      <c r="B41" s="81" t="s">
        <v>219</v>
      </c>
      <c r="C41" s="82"/>
      <c r="D41" s="83"/>
      <c r="E41" s="84"/>
      <c r="F41" s="85"/>
    </row>
    <row r="42" spans="1:6" x14ac:dyDescent="0.25">
      <c r="A42" s="80"/>
      <c r="B42" s="81" t="s">
        <v>220</v>
      </c>
      <c r="C42" s="82"/>
      <c r="D42" s="83"/>
      <c r="E42" s="84"/>
      <c r="F42" s="85"/>
    </row>
    <row r="43" spans="1:6" x14ac:dyDescent="0.25">
      <c r="A43" s="80"/>
      <c r="B43" s="81" t="s">
        <v>221</v>
      </c>
      <c r="C43" s="82"/>
      <c r="D43" s="83"/>
      <c r="E43" s="84"/>
      <c r="F43" s="85"/>
    </row>
    <row r="44" spans="1:6" x14ac:dyDescent="0.25">
      <c r="A44" s="80"/>
      <c r="B44" s="81" t="s">
        <v>222</v>
      </c>
      <c r="C44" s="82"/>
      <c r="D44" s="83"/>
      <c r="E44" s="84"/>
      <c r="F44" s="85"/>
    </row>
    <row r="45" spans="1:6" x14ac:dyDescent="0.25">
      <c r="A45" s="80"/>
      <c r="B45" s="81" t="s">
        <v>223</v>
      </c>
      <c r="C45" s="82"/>
      <c r="D45" s="83"/>
      <c r="E45" s="84"/>
      <c r="F45" s="85"/>
    </row>
    <row r="46" spans="1:6" x14ac:dyDescent="0.25">
      <c r="A46" s="80"/>
      <c r="B46" s="81" t="s">
        <v>224</v>
      </c>
      <c r="C46" s="82"/>
      <c r="D46" s="83"/>
      <c r="E46" s="84"/>
      <c r="F46" s="85"/>
    </row>
    <row r="47" spans="1:6" x14ac:dyDescent="0.25">
      <c r="A47" s="80"/>
      <c r="B47" s="81" t="s">
        <v>225</v>
      </c>
      <c r="C47" s="82"/>
      <c r="D47" s="83"/>
      <c r="E47" s="84"/>
      <c r="F47" s="85"/>
    </row>
    <row r="48" spans="1:6" x14ac:dyDescent="0.25">
      <c r="A48" s="80"/>
      <c r="B48" s="81" t="s">
        <v>226</v>
      </c>
      <c r="C48" s="82"/>
      <c r="D48" s="83"/>
      <c r="E48" s="84"/>
      <c r="F48" s="85"/>
    </row>
    <row r="49" spans="1:6" x14ac:dyDescent="0.25">
      <c r="A49" s="80"/>
      <c r="B49" s="81" t="s">
        <v>227</v>
      </c>
      <c r="C49" s="82"/>
      <c r="D49" s="83"/>
      <c r="E49" s="84"/>
      <c r="F49" s="85"/>
    </row>
    <row r="50" spans="1:6" x14ac:dyDescent="0.25">
      <c r="A50" s="80"/>
      <c r="B50" s="81" t="s">
        <v>228</v>
      </c>
      <c r="C50" s="82"/>
      <c r="D50" s="83"/>
      <c r="E50" s="84"/>
      <c r="F50" s="85"/>
    </row>
    <row r="51" spans="1:6" x14ac:dyDescent="0.25">
      <c r="A51" s="80"/>
      <c r="B51" s="81"/>
      <c r="C51" s="82"/>
      <c r="D51" s="83"/>
      <c r="E51" s="84"/>
      <c r="F51" s="85"/>
    </row>
    <row r="52" spans="1:6" x14ac:dyDescent="0.25">
      <c r="A52" s="80"/>
      <c r="B52" s="81"/>
      <c r="C52" s="82"/>
      <c r="D52" s="83"/>
      <c r="E52" s="84"/>
      <c r="F52" s="85"/>
    </row>
    <row r="53" spans="1:6" x14ac:dyDescent="0.25">
      <c r="A53" s="80"/>
      <c r="B53" s="92" t="s">
        <v>229</v>
      </c>
      <c r="C53" s="82"/>
      <c r="D53" s="83"/>
      <c r="E53" s="84"/>
      <c r="F53" s="85"/>
    </row>
    <row r="54" spans="1:6" x14ac:dyDescent="0.25">
      <c r="A54" s="80"/>
      <c r="B54" s="81"/>
      <c r="C54" s="82"/>
      <c r="D54" s="83"/>
      <c r="E54" s="84"/>
      <c r="F54" s="85"/>
    </row>
    <row r="55" spans="1:6" ht="89.25" x14ac:dyDescent="0.25">
      <c r="A55" s="80"/>
      <c r="B55" s="57" t="s">
        <v>230</v>
      </c>
      <c r="C55" s="82"/>
      <c r="D55" s="83"/>
      <c r="E55" s="84"/>
      <c r="F55" s="85"/>
    </row>
    <row r="56" spans="1:6" x14ac:dyDescent="0.25">
      <c r="A56" s="80"/>
      <c r="B56" s="81"/>
      <c r="C56" s="82"/>
      <c r="D56" s="83"/>
      <c r="E56" s="84"/>
      <c r="F56" s="85"/>
    </row>
    <row r="57" spans="1:6" x14ac:dyDescent="0.25">
      <c r="A57" s="80"/>
      <c r="B57" s="81"/>
      <c r="C57" s="82"/>
      <c r="D57" s="83"/>
      <c r="E57" s="84"/>
      <c r="F57" s="85"/>
    </row>
    <row r="58" spans="1:6" ht="15.75" x14ac:dyDescent="0.25">
      <c r="A58" s="93" t="s">
        <v>231</v>
      </c>
      <c r="B58" s="94" t="s">
        <v>232</v>
      </c>
      <c r="C58" s="95"/>
      <c r="D58" s="96"/>
      <c r="E58" s="97"/>
      <c r="F58" s="98"/>
    </row>
    <row r="59" spans="1:6" x14ac:dyDescent="0.25">
      <c r="A59" s="80"/>
      <c r="B59" s="57"/>
      <c r="C59" s="82"/>
      <c r="D59" s="99"/>
      <c r="E59" s="84"/>
      <c r="F59" s="85"/>
    </row>
    <row r="60" spans="1:6" ht="89.25" x14ac:dyDescent="0.25">
      <c r="A60" s="80">
        <v>1.01</v>
      </c>
      <c r="B60" s="57" t="s">
        <v>233</v>
      </c>
      <c r="C60" s="82"/>
      <c r="D60" s="99"/>
      <c r="E60" s="84"/>
      <c r="F60" s="85"/>
    </row>
    <row r="61" spans="1:6" x14ac:dyDescent="0.25">
      <c r="A61" s="80"/>
      <c r="B61" s="57"/>
      <c r="C61" s="82" t="s">
        <v>234</v>
      </c>
      <c r="D61" s="99"/>
      <c r="E61" s="100"/>
      <c r="F61" s="85"/>
    </row>
    <row r="62" spans="1:6" x14ac:dyDescent="0.25">
      <c r="A62" s="80"/>
      <c r="B62" s="57"/>
      <c r="C62" s="82"/>
      <c r="D62" s="99"/>
      <c r="E62" s="100"/>
      <c r="F62" s="85"/>
    </row>
    <row r="63" spans="1:6" ht="15.75" thickBot="1" x14ac:dyDescent="0.3">
      <c r="A63" s="80"/>
      <c r="B63" s="101"/>
      <c r="C63" s="102"/>
      <c r="D63" s="103"/>
      <c r="E63" s="104"/>
      <c r="F63" s="105"/>
    </row>
    <row r="64" spans="1:6" x14ac:dyDescent="0.25">
      <c r="A64" s="80"/>
      <c r="B64" s="106" t="s">
        <v>235</v>
      </c>
      <c r="C64" s="107"/>
      <c r="D64" s="108"/>
      <c r="E64" s="109"/>
      <c r="F64" s="110">
        <f>SUM(F61:F63)</f>
        <v>0</v>
      </c>
    </row>
    <row r="65" spans="1:6" x14ac:dyDescent="0.25">
      <c r="A65" s="80"/>
      <c r="B65" s="81"/>
      <c r="C65" s="82"/>
      <c r="D65" s="83"/>
      <c r="E65" s="84"/>
      <c r="F65" s="85"/>
    </row>
    <row r="66" spans="1:6" ht="15.75" x14ac:dyDescent="0.25">
      <c r="A66" s="111" t="s">
        <v>236</v>
      </c>
      <c r="B66" s="112" t="s">
        <v>1</v>
      </c>
      <c r="C66" s="113"/>
      <c r="D66" s="114"/>
      <c r="E66" s="115"/>
      <c r="F66" s="116"/>
    </row>
    <row r="67" spans="1:6" x14ac:dyDescent="0.25">
      <c r="A67" s="80"/>
      <c r="B67" s="57"/>
      <c r="C67" s="82"/>
      <c r="D67" s="99"/>
      <c r="E67" s="84"/>
      <c r="F67" s="85"/>
    </row>
    <row r="68" spans="1:6" x14ac:dyDescent="0.25">
      <c r="A68" s="117" t="s">
        <v>237</v>
      </c>
      <c r="B68" s="118" t="s">
        <v>18</v>
      </c>
      <c r="C68" s="119"/>
      <c r="D68" s="120"/>
      <c r="E68" s="121"/>
      <c r="F68" s="122"/>
    </row>
    <row r="69" spans="1:6" x14ac:dyDescent="0.25">
      <c r="A69" s="80"/>
      <c r="B69" s="57"/>
      <c r="C69" s="82"/>
      <c r="D69" s="99"/>
      <c r="E69" s="84"/>
      <c r="F69" s="85"/>
    </row>
    <row r="70" spans="1:6" ht="38.25" x14ac:dyDescent="0.25">
      <c r="A70" s="269">
        <v>2.0099999999999998</v>
      </c>
      <c r="B70" s="277" t="s">
        <v>350</v>
      </c>
      <c r="C70" s="278"/>
      <c r="D70" s="275"/>
      <c r="E70" s="273"/>
      <c r="F70" s="274"/>
    </row>
    <row r="71" spans="1:6" x14ac:dyDescent="0.25">
      <c r="A71" s="269"/>
      <c r="B71" s="277"/>
      <c r="C71" s="278" t="s">
        <v>351</v>
      </c>
      <c r="D71" s="275">
        <v>68</v>
      </c>
      <c r="E71" s="276"/>
      <c r="F71" s="274">
        <f>D71*E71</f>
        <v>0</v>
      </c>
    </row>
    <row r="72" spans="1:6" x14ac:dyDescent="0.25">
      <c r="A72" s="269"/>
      <c r="B72" s="277"/>
      <c r="C72" s="278"/>
      <c r="D72" s="275"/>
      <c r="E72" s="276"/>
      <c r="F72" s="274"/>
    </row>
    <row r="73" spans="1:6" x14ac:dyDescent="0.25">
      <c r="A73" s="269">
        <v>2.02</v>
      </c>
      <c r="B73" s="279" t="s">
        <v>238</v>
      </c>
      <c r="C73" s="278"/>
      <c r="D73" s="275"/>
      <c r="E73" s="276"/>
      <c r="F73" s="274"/>
    </row>
    <row r="74" spans="1:6" x14ac:dyDescent="0.25">
      <c r="A74" s="269"/>
      <c r="B74" s="277"/>
      <c r="C74" s="278" t="s">
        <v>352</v>
      </c>
      <c r="D74" s="275">
        <v>43</v>
      </c>
      <c r="E74" s="276"/>
      <c r="F74" s="274">
        <f>D74*E74</f>
        <v>0</v>
      </c>
    </row>
    <row r="75" spans="1:6" x14ac:dyDescent="0.25">
      <c r="A75" s="269"/>
      <c r="B75" s="277"/>
      <c r="C75" s="278"/>
      <c r="D75" s="275"/>
      <c r="E75" s="276"/>
      <c r="F75" s="274"/>
    </row>
    <row r="76" spans="1:6" ht="38.25" x14ac:dyDescent="0.25">
      <c r="A76" s="269">
        <v>2.0299999999999998</v>
      </c>
      <c r="B76" s="277" t="s">
        <v>239</v>
      </c>
      <c r="C76" s="278"/>
      <c r="D76" s="275"/>
      <c r="E76" s="276"/>
      <c r="F76" s="274"/>
    </row>
    <row r="77" spans="1:6" x14ac:dyDescent="0.25">
      <c r="A77" s="269"/>
      <c r="B77" s="277"/>
      <c r="C77" s="278" t="s">
        <v>351</v>
      </c>
      <c r="D77" s="275">
        <v>8</v>
      </c>
      <c r="E77" s="276"/>
      <c r="F77" s="274">
        <f>D77*E77</f>
        <v>0</v>
      </c>
    </row>
    <row r="78" spans="1:6" x14ac:dyDescent="0.25">
      <c r="A78" s="269"/>
      <c r="B78" s="277"/>
      <c r="C78" s="278"/>
      <c r="D78" s="275"/>
      <c r="E78" s="276"/>
      <c r="F78" s="274"/>
    </row>
    <row r="79" spans="1:6" ht="63.75" x14ac:dyDescent="0.25">
      <c r="A79" s="269">
        <v>2.04</v>
      </c>
      <c r="B79" s="277" t="s">
        <v>353</v>
      </c>
      <c r="C79" s="278"/>
      <c r="D79" s="275"/>
      <c r="E79" s="276"/>
      <c r="F79" s="274"/>
    </row>
    <row r="80" spans="1:6" ht="15.75" x14ac:dyDescent="0.25">
      <c r="A80" s="269"/>
      <c r="B80" s="270"/>
      <c r="C80" s="271" t="s">
        <v>351</v>
      </c>
      <c r="D80" s="275">
        <v>46</v>
      </c>
      <c r="E80" s="276"/>
      <c r="F80" s="274">
        <f>D80*E80</f>
        <v>0</v>
      </c>
    </row>
    <row r="81" spans="1:6" x14ac:dyDescent="0.25">
      <c r="A81" s="269"/>
      <c r="B81" s="270"/>
      <c r="C81" s="271"/>
      <c r="D81" s="275"/>
      <c r="E81" s="276"/>
      <c r="F81" s="274"/>
    </row>
    <row r="82" spans="1:6" ht="25.5" x14ac:dyDescent="0.25">
      <c r="A82" s="269">
        <v>2.0499999999999998</v>
      </c>
      <c r="B82" s="280" t="s">
        <v>354</v>
      </c>
      <c r="C82" s="271"/>
      <c r="D82" s="275"/>
      <c r="E82" s="276"/>
      <c r="F82" s="274"/>
    </row>
    <row r="83" spans="1:6" ht="15.75" x14ac:dyDescent="0.25">
      <c r="A83" s="269"/>
      <c r="B83" s="270"/>
      <c r="C83" s="271" t="s">
        <v>351</v>
      </c>
      <c r="D83" s="275">
        <v>22</v>
      </c>
      <c r="E83" s="276"/>
      <c r="F83" s="274">
        <f>D83*E83</f>
        <v>0</v>
      </c>
    </row>
    <row r="84" spans="1:6" x14ac:dyDescent="0.25">
      <c r="A84" s="80"/>
      <c r="B84" s="57"/>
      <c r="C84" s="82"/>
      <c r="D84" s="99"/>
      <c r="E84" s="100"/>
      <c r="F84" s="85"/>
    </row>
    <row r="85" spans="1:6" ht="15.75" thickBot="1" x14ac:dyDescent="0.3">
      <c r="A85" s="80"/>
      <c r="B85" s="101"/>
      <c r="C85" s="102"/>
      <c r="D85" s="103"/>
      <c r="E85" s="104"/>
      <c r="F85" s="105"/>
    </row>
    <row r="86" spans="1:6" x14ac:dyDescent="0.25">
      <c r="A86" s="80"/>
      <c r="B86" s="106" t="s">
        <v>240</v>
      </c>
      <c r="C86" s="107"/>
      <c r="D86" s="108"/>
      <c r="E86" s="109"/>
      <c r="F86" s="110">
        <f>SUM(F71:F85)</f>
        <v>0</v>
      </c>
    </row>
    <row r="87" spans="1:6" x14ac:dyDescent="0.25">
      <c r="A87" s="80"/>
      <c r="B87" s="57"/>
      <c r="C87" s="82"/>
      <c r="D87" s="99"/>
      <c r="E87" s="84"/>
      <c r="F87" s="85"/>
    </row>
    <row r="88" spans="1:6" x14ac:dyDescent="0.25">
      <c r="A88" s="117" t="s">
        <v>241</v>
      </c>
      <c r="B88" s="118" t="s">
        <v>242</v>
      </c>
      <c r="C88" s="119"/>
      <c r="D88" s="120"/>
      <c r="E88" s="121"/>
      <c r="F88" s="122"/>
    </row>
    <row r="89" spans="1:6" x14ac:dyDescent="0.25">
      <c r="A89" s="80"/>
      <c r="B89" s="57"/>
      <c r="C89" s="82"/>
      <c r="D89" s="99"/>
      <c r="E89" s="84"/>
      <c r="F89" s="85"/>
    </row>
    <row r="90" spans="1:6" ht="25.5" x14ac:dyDescent="0.25">
      <c r="A90" s="80">
        <v>3.01</v>
      </c>
      <c r="B90" s="125" t="s">
        <v>243</v>
      </c>
      <c r="C90" s="126"/>
      <c r="D90" s="127"/>
      <c r="E90" s="100"/>
      <c r="F90" s="85"/>
    </row>
    <row r="91" spans="1:6" x14ac:dyDescent="0.25">
      <c r="A91" s="128"/>
      <c r="B91" s="125"/>
      <c r="C91" s="126" t="s">
        <v>11</v>
      </c>
      <c r="D91" s="127">
        <v>1</v>
      </c>
      <c r="E91" s="100"/>
      <c r="F91" s="85">
        <f>D91*E91</f>
        <v>0</v>
      </c>
    </row>
    <row r="92" spans="1:6" x14ac:dyDescent="0.25">
      <c r="A92" s="128"/>
      <c r="B92" s="125"/>
      <c r="C92" s="126"/>
      <c r="D92" s="127"/>
      <c r="E92" s="100"/>
      <c r="F92" s="85"/>
    </row>
    <row r="93" spans="1:6" ht="51" x14ac:dyDescent="0.25">
      <c r="A93" s="80">
        <v>3.02</v>
      </c>
      <c r="B93" s="125" t="s">
        <v>244</v>
      </c>
      <c r="C93" s="126"/>
      <c r="D93" s="129"/>
      <c r="E93" s="100"/>
      <c r="F93" s="85"/>
    </row>
    <row r="94" spans="1:6" x14ac:dyDescent="0.25">
      <c r="A94" s="128"/>
      <c r="B94" s="125"/>
      <c r="C94" s="126" t="s">
        <v>7</v>
      </c>
      <c r="D94" s="127">
        <v>1</v>
      </c>
      <c r="E94" s="100"/>
      <c r="F94" s="85">
        <f>D94*E94</f>
        <v>0</v>
      </c>
    </row>
    <row r="95" spans="1:6" x14ac:dyDescent="0.25">
      <c r="A95" s="128"/>
      <c r="B95" s="125"/>
      <c r="C95" s="126"/>
      <c r="D95" s="127"/>
      <c r="E95" s="100"/>
      <c r="F95" s="85"/>
    </row>
    <row r="96" spans="1:6" ht="102" x14ac:dyDescent="0.25">
      <c r="A96" s="269">
        <v>3.03</v>
      </c>
      <c r="B96" s="277" t="s">
        <v>355</v>
      </c>
      <c r="C96" s="271"/>
      <c r="D96" s="272"/>
      <c r="E96" s="276"/>
      <c r="F96" s="274"/>
    </row>
    <row r="97" spans="1:6" x14ac:dyDescent="0.25">
      <c r="A97" s="269"/>
      <c r="B97" s="277"/>
      <c r="C97" s="271" t="s">
        <v>11</v>
      </c>
      <c r="D97" s="272">
        <v>1</v>
      </c>
      <c r="E97" s="276"/>
      <c r="F97" s="274">
        <f>D97*E97</f>
        <v>0</v>
      </c>
    </row>
    <row r="98" spans="1:6" x14ac:dyDescent="0.25">
      <c r="A98" s="269"/>
      <c r="B98" s="277"/>
      <c r="C98" s="271"/>
      <c r="D98" s="272"/>
      <c r="E98" s="276"/>
      <c r="F98" s="274"/>
    </row>
    <row r="99" spans="1:6" ht="117" x14ac:dyDescent="0.25">
      <c r="A99" s="269">
        <v>3.04</v>
      </c>
      <c r="B99" s="277" t="s">
        <v>356</v>
      </c>
      <c r="C99" s="271"/>
      <c r="D99" s="272"/>
      <c r="E99" s="276"/>
      <c r="F99" s="274"/>
    </row>
    <row r="100" spans="1:6" x14ac:dyDescent="0.25">
      <c r="A100" s="269"/>
      <c r="B100" s="270"/>
      <c r="C100" s="271" t="s">
        <v>11</v>
      </c>
      <c r="D100" s="272">
        <v>1</v>
      </c>
      <c r="E100" s="276"/>
      <c r="F100" s="274">
        <f>D100*E100</f>
        <v>0</v>
      </c>
    </row>
    <row r="101" spans="1:6" x14ac:dyDescent="0.25">
      <c r="A101" s="80"/>
      <c r="B101" s="57"/>
      <c r="C101" s="82"/>
      <c r="D101" s="130"/>
      <c r="E101" s="100"/>
      <c r="F101" s="85"/>
    </row>
    <row r="102" spans="1:6" ht="15.75" thickBot="1" x14ac:dyDescent="0.3">
      <c r="A102" s="80"/>
      <c r="B102" s="101"/>
      <c r="C102" s="102"/>
      <c r="D102" s="131"/>
      <c r="E102" s="104"/>
      <c r="F102" s="105"/>
    </row>
    <row r="103" spans="1:6" x14ac:dyDescent="0.25">
      <c r="A103" s="80"/>
      <c r="B103" s="106" t="s">
        <v>245</v>
      </c>
      <c r="C103" s="107"/>
      <c r="D103" s="132"/>
      <c r="E103" s="109"/>
      <c r="F103" s="110">
        <f>SUM(F91:F102)</f>
        <v>0</v>
      </c>
    </row>
    <row r="104" spans="1:6" x14ac:dyDescent="0.25">
      <c r="A104" s="80"/>
      <c r="B104" s="81"/>
      <c r="C104" s="82"/>
      <c r="D104" s="83"/>
      <c r="E104" s="84"/>
      <c r="F104" s="85"/>
    </row>
    <row r="105" spans="1:6" ht="15.75" x14ac:dyDescent="0.25">
      <c r="A105" s="111" t="s">
        <v>246</v>
      </c>
      <c r="B105" s="112" t="s">
        <v>247</v>
      </c>
      <c r="C105" s="113"/>
      <c r="D105" s="114"/>
      <c r="E105" s="115"/>
      <c r="F105" s="116"/>
    </row>
    <row r="106" spans="1:6" x14ac:dyDescent="0.25">
      <c r="A106" s="80"/>
      <c r="B106" s="57"/>
      <c r="C106" s="82"/>
      <c r="D106" s="99"/>
      <c r="E106" s="84"/>
      <c r="F106" s="85"/>
    </row>
    <row r="107" spans="1:6" ht="89.25" x14ac:dyDescent="0.25">
      <c r="A107" s="80">
        <v>4.03</v>
      </c>
      <c r="B107" s="57" t="s">
        <v>249</v>
      </c>
      <c r="C107" s="124"/>
      <c r="D107" s="99"/>
      <c r="E107" s="100"/>
      <c r="F107" s="85"/>
    </row>
    <row r="108" spans="1:6" x14ac:dyDescent="0.25">
      <c r="A108" s="80"/>
      <c r="B108" s="123"/>
      <c r="C108" s="124"/>
      <c r="D108" s="99"/>
      <c r="E108" s="100"/>
      <c r="F108" s="85"/>
    </row>
    <row r="109" spans="1:6" x14ac:dyDescent="0.25">
      <c r="A109" s="80"/>
      <c r="B109" s="123" t="s">
        <v>250</v>
      </c>
      <c r="C109" s="124" t="s">
        <v>248</v>
      </c>
      <c r="D109" s="99">
        <v>44</v>
      </c>
      <c r="E109" s="100"/>
      <c r="F109" s="85">
        <f>D109*E109</f>
        <v>0</v>
      </c>
    </row>
    <row r="110" spans="1:6" ht="15.75" thickBot="1" x14ac:dyDescent="0.3">
      <c r="A110" s="80"/>
      <c r="B110" s="101"/>
      <c r="C110" s="102"/>
      <c r="D110" s="133"/>
      <c r="E110" s="104"/>
      <c r="F110" s="105"/>
    </row>
    <row r="111" spans="1:6" x14ac:dyDescent="0.25">
      <c r="A111" s="80"/>
      <c r="B111" s="106" t="s">
        <v>251</v>
      </c>
      <c r="C111" s="107"/>
      <c r="D111" s="108"/>
      <c r="E111" s="109"/>
      <c r="F111" s="110">
        <f>SUM(F107:F110)</f>
        <v>0</v>
      </c>
    </row>
    <row r="112" spans="1:6" x14ac:dyDescent="0.25">
      <c r="A112" s="80"/>
      <c r="B112" s="57"/>
      <c r="C112" s="82"/>
      <c r="D112" s="99"/>
      <c r="E112" s="84"/>
      <c r="F112" s="85"/>
    </row>
    <row r="113" spans="1:6" ht="15.75" x14ac:dyDescent="0.25">
      <c r="A113" s="111" t="s">
        <v>252</v>
      </c>
      <c r="B113" s="112" t="s">
        <v>253</v>
      </c>
      <c r="C113" s="113"/>
      <c r="D113" s="114"/>
      <c r="E113" s="115"/>
      <c r="F113" s="116"/>
    </row>
    <row r="114" spans="1:6" x14ac:dyDescent="0.25">
      <c r="A114" s="80"/>
      <c r="B114" s="92"/>
      <c r="C114" s="82"/>
      <c r="D114" s="99"/>
      <c r="E114" s="84"/>
      <c r="F114" s="85"/>
    </row>
    <row r="115" spans="1:6" ht="89.25" x14ac:dyDescent="0.25">
      <c r="A115" s="80">
        <v>4.01</v>
      </c>
      <c r="B115" s="57" t="s">
        <v>254</v>
      </c>
      <c r="C115" s="124"/>
      <c r="D115" s="130"/>
      <c r="E115" s="84"/>
      <c r="F115" s="85"/>
    </row>
    <row r="116" spans="1:6" x14ac:dyDescent="0.25">
      <c r="A116" s="80"/>
      <c r="B116" s="123"/>
      <c r="C116" s="124"/>
      <c r="D116" s="130"/>
      <c r="E116" s="84"/>
      <c r="F116" s="85"/>
    </row>
    <row r="117" spans="1:6" x14ac:dyDescent="0.25">
      <c r="A117" s="269" t="s">
        <v>255</v>
      </c>
      <c r="B117" s="270" t="s">
        <v>256</v>
      </c>
      <c r="C117" s="271"/>
      <c r="D117" s="272"/>
      <c r="E117" s="273"/>
      <c r="F117" s="274"/>
    </row>
    <row r="118" spans="1:6" x14ac:dyDescent="0.25">
      <c r="A118" s="269"/>
      <c r="B118" s="270" t="s">
        <v>257</v>
      </c>
      <c r="C118" s="271" t="s">
        <v>248</v>
      </c>
      <c r="D118" s="275">
        <v>7.5</v>
      </c>
      <c r="E118" s="273"/>
      <c r="F118" s="274">
        <f>D118*E118</f>
        <v>0</v>
      </c>
    </row>
    <row r="119" spans="1:6" x14ac:dyDescent="0.25">
      <c r="A119" s="269"/>
      <c r="B119" s="270" t="s">
        <v>258</v>
      </c>
      <c r="C119" s="271" t="s">
        <v>248</v>
      </c>
      <c r="D119" s="275">
        <v>1</v>
      </c>
      <c r="E119" s="273"/>
      <c r="F119" s="274">
        <f>D119*E119</f>
        <v>0</v>
      </c>
    </row>
    <row r="120" spans="1:6" x14ac:dyDescent="0.25">
      <c r="A120" s="269"/>
      <c r="B120" s="270" t="s">
        <v>259</v>
      </c>
      <c r="C120" s="271" t="s">
        <v>248</v>
      </c>
      <c r="D120" s="275">
        <v>3.5</v>
      </c>
      <c r="E120" s="273"/>
      <c r="F120" s="274">
        <f>D120*E120</f>
        <v>0</v>
      </c>
    </row>
    <row r="121" spans="1:6" x14ac:dyDescent="0.25">
      <c r="A121" s="269"/>
      <c r="B121" s="270" t="s">
        <v>260</v>
      </c>
      <c r="C121" s="271" t="s">
        <v>248</v>
      </c>
      <c r="D121" s="275">
        <v>4</v>
      </c>
      <c r="E121" s="273"/>
      <c r="F121" s="274">
        <f>D121*E121</f>
        <v>0</v>
      </c>
    </row>
    <row r="122" spans="1:6" x14ac:dyDescent="0.25">
      <c r="A122" s="269"/>
      <c r="B122" s="270"/>
      <c r="C122" s="271"/>
      <c r="D122" s="275"/>
      <c r="E122" s="273"/>
      <c r="F122" s="274"/>
    </row>
    <row r="123" spans="1:6" x14ac:dyDescent="0.25">
      <c r="A123" s="269" t="s">
        <v>261</v>
      </c>
      <c r="B123" s="270" t="s">
        <v>262</v>
      </c>
      <c r="C123" s="271"/>
      <c r="D123" s="272"/>
      <c r="E123" s="273"/>
      <c r="F123" s="274"/>
    </row>
    <row r="124" spans="1:6" x14ac:dyDescent="0.25">
      <c r="A124" s="269"/>
      <c r="B124" s="270" t="s">
        <v>257</v>
      </c>
      <c r="C124" s="271" t="s">
        <v>11</v>
      </c>
      <c r="D124" s="272">
        <v>5</v>
      </c>
      <c r="E124" s="273"/>
      <c r="F124" s="274">
        <f>D124*E124</f>
        <v>0</v>
      </c>
    </row>
    <row r="125" spans="1:6" x14ac:dyDescent="0.25">
      <c r="A125" s="269"/>
      <c r="B125" s="270" t="s">
        <v>258</v>
      </c>
      <c r="C125" s="271" t="s">
        <v>11</v>
      </c>
      <c r="D125" s="272">
        <v>2</v>
      </c>
      <c r="E125" s="273"/>
      <c r="F125" s="274">
        <f>D125*E125</f>
        <v>0</v>
      </c>
    </row>
    <row r="126" spans="1:6" x14ac:dyDescent="0.25">
      <c r="A126" s="269"/>
      <c r="B126" s="270" t="s">
        <v>259</v>
      </c>
      <c r="C126" s="271" t="s">
        <v>11</v>
      </c>
      <c r="D126" s="272">
        <v>4</v>
      </c>
      <c r="E126" s="276"/>
      <c r="F126" s="274">
        <f>D126*E126</f>
        <v>0</v>
      </c>
    </row>
    <row r="127" spans="1:6" x14ac:dyDescent="0.25">
      <c r="A127" s="269"/>
      <c r="B127" s="270" t="s">
        <v>260</v>
      </c>
      <c r="C127" s="271" t="s">
        <v>11</v>
      </c>
      <c r="D127" s="272">
        <v>4</v>
      </c>
      <c r="E127" s="276"/>
      <c r="F127" s="274">
        <f>D127*E127</f>
        <v>0</v>
      </c>
    </row>
    <row r="128" spans="1:6" x14ac:dyDescent="0.25">
      <c r="A128" s="80"/>
      <c r="B128" s="123"/>
      <c r="C128" s="124"/>
      <c r="D128" s="130"/>
      <c r="E128" s="100"/>
      <c r="F128" s="85"/>
    </row>
    <row r="129" spans="1:6" x14ac:dyDescent="0.25">
      <c r="A129" s="80" t="s">
        <v>263</v>
      </c>
      <c r="B129" s="123" t="s">
        <v>264</v>
      </c>
      <c r="C129" s="124"/>
      <c r="D129" s="130"/>
      <c r="E129" s="100"/>
      <c r="F129" s="85"/>
    </row>
    <row r="130" spans="1:6" x14ac:dyDescent="0.25">
      <c r="A130" s="80"/>
      <c r="B130" s="123" t="s">
        <v>259</v>
      </c>
      <c r="C130" s="124" t="s">
        <v>11</v>
      </c>
      <c r="D130" s="130">
        <v>1</v>
      </c>
      <c r="E130" s="100"/>
      <c r="F130" s="85">
        <f>D130*E130</f>
        <v>0</v>
      </c>
    </row>
    <row r="131" spans="1:6" x14ac:dyDescent="0.25">
      <c r="A131" s="80"/>
      <c r="B131" s="123"/>
      <c r="C131" s="124"/>
      <c r="D131" s="130"/>
      <c r="E131" s="100"/>
      <c r="F131" s="85"/>
    </row>
    <row r="132" spans="1:6" ht="15.75" thickBot="1" x14ac:dyDescent="0.3">
      <c r="A132" s="80"/>
      <c r="B132" s="101"/>
      <c r="C132" s="102"/>
      <c r="D132" s="131"/>
      <c r="E132" s="104"/>
      <c r="F132" s="105"/>
    </row>
    <row r="133" spans="1:6" x14ac:dyDescent="0.25">
      <c r="A133" s="80"/>
      <c r="B133" s="106" t="s">
        <v>265</v>
      </c>
      <c r="C133" s="107"/>
      <c r="D133" s="108"/>
      <c r="E133" s="109"/>
      <c r="F133" s="110">
        <f>SUM(F118:F132)</f>
        <v>0</v>
      </c>
    </row>
    <row r="134" spans="1:6" x14ac:dyDescent="0.25">
      <c r="A134" s="80"/>
      <c r="B134" s="81"/>
      <c r="C134" s="82"/>
      <c r="D134" s="83"/>
      <c r="E134" s="84"/>
      <c r="F134" s="85"/>
    </row>
    <row r="135" spans="1:6" x14ac:dyDescent="0.25">
      <c r="A135" s="80"/>
      <c r="B135" s="57"/>
      <c r="C135" s="82"/>
      <c r="D135" s="99"/>
      <c r="E135" s="84"/>
      <c r="F135" s="85"/>
    </row>
    <row r="136" spans="1:6" x14ac:dyDescent="0.25">
      <c r="A136" s="80"/>
      <c r="B136" s="81"/>
      <c r="C136" s="82"/>
      <c r="D136" s="83"/>
      <c r="E136" s="84"/>
      <c r="F136" s="85"/>
    </row>
    <row r="137" spans="1:6" ht="15.75" x14ac:dyDescent="0.25">
      <c r="A137" s="80"/>
      <c r="B137" s="91" t="s">
        <v>266</v>
      </c>
      <c r="C137" s="82"/>
      <c r="D137" s="99"/>
      <c r="E137" s="84"/>
      <c r="F137" s="85"/>
    </row>
    <row r="138" spans="1:6" x14ac:dyDescent="0.25">
      <c r="A138" s="80"/>
      <c r="B138" s="57"/>
      <c r="C138" s="82"/>
      <c r="D138" s="99"/>
      <c r="E138" s="84"/>
      <c r="F138" s="85"/>
    </row>
    <row r="139" spans="1:6" x14ac:dyDescent="0.25">
      <c r="A139" s="80"/>
      <c r="B139" s="57" t="s">
        <v>267</v>
      </c>
      <c r="C139" s="82"/>
      <c r="D139" s="99"/>
      <c r="E139" s="84"/>
      <c r="F139" s="85">
        <f>F64</f>
        <v>0</v>
      </c>
    </row>
    <row r="140" spans="1:6" x14ac:dyDescent="0.25">
      <c r="A140" s="80"/>
      <c r="B140" s="57" t="s">
        <v>268</v>
      </c>
      <c r="C140" s="82"/>
      <c r="D140" s="99"/>
      <c r="E140" s="84"/>
      <c r="F140" s="85"/>
    </row>
    <row r="141" spans="1:6" x14ac:dyDescent="0.25">
      <c r="A141" s="80"/>
      <c r="B141" s="57" t="s">
        <v>269</v>
      </c>
      <c r="C141" s="82"/>
      <c r="D141" s="99"/>
      <c r="E141" s="84"/>
      <c r="F141" s="85">
        <f>F86</f>
        <v>0</v>
      </c>
    </row>
    <row r="142" spans="1:6" x14ac:dyDescent="0.25">
      <c r="A142" s="80"/>
      <c r="B142" s="57" t="s">
        <v>270</v>
      </c>
      <c r="C142" s="82"/>
      <c r="D142" s="99"/>
      <c r="E142" s="84"/>
      <c r="F142" s="85">
        <f>F103</f>
        <v>0</v>
      </c>
    </row>
    <row r="143" spans="1:6" x14ac:dyDescent="0.25">
      <c r="A143" s="80"/>
      <c r="B143" s="57" t="s">
        <v>271</v>
      </c>
      <c r="C143" s="82"/>
      <c r="D143" s="99"/>
      <c r="E143" s="84"/>
      <c r="F143" s="85">
        <f>F111</f>
        <v>0</v>
      </c>
    </row>
    <row r="144" spans="1:6" x14ac:dyDescent="0.25">
      <c r="A144" s="80"/>
      <c r="B144" s="57" t="s">
        <v>272</v>
      </c>
      <c r="C144" s="82"/>
      <c r="D144" s="99"/>
      <c r="E144" s="84"/>
      <c r="F144" s="85">
        <f>F133</f>
        <v>0</v>
      </c>
    </row>
    <row r="145" spans="1:6" ht="15.75" thickBot="1" x14ac:dyDescent="0.3">
      <c r="A145" s="80"/>
      <c r="B145" s="135"/>
      <c r="C145" s="102"/>
      <c r="D145" s="103"/>
      <c r="E145" s="134"/>
      <c r="F145" s="105"/>
    </row>
    <row r="146" spans="1:6" x14ac:dyDescent="0.25">
      <c r="A146" s="80"/>
      <c r="B146" s="136" t="s">
        <v>191</v>
      </c>
      <c r="C146" s="107"/>
      <c r="D146" s="108"/>
      <c r="E146" s="109"/>
      <c r="F146" s="137">
        <f>SUM(F139:F145)</f>
        <v>0</v>
      </c>
    </row>
    <row r="147" spans="1:6" x14ac:dyDescent="0.25">
      <c r="A147" s="80"/>
      <c r="B147" s="81"/>
      <c r="C147" s="82"/>
      <c r="D147" s="83"/>
      <c r="E147" s="84"/>
      <c r="F147" s="85"/>
    </row>
    <row r="148" spans="1:6" x14ac:dyDescent="0.25">
      <c r="A148" s="80"/>
      <c r="B148" s="81"/>
      <c r="C148" s="82"/>
      <c r="D148" s="83"/>
      <c r="E148" s="84"/>
      <c r="F148" s="85"/>
    </row>
    <row r="149" spans="1:6" x14ac:dyDescent="0.25">
      <c r="A149" s="80"/>
      <c r="B149" s="81"/>
      <c r="C149" s="82"/>
      <c r="D149" s="83"/>
      <c r="E149" s="84"/>
      <c r="F149" s="85"/>
    </row>
    <row r="150" spans="1:6" x14ac:dyDescent="0.25">
      <c r="A150" s="80"/>
      <c r="B150" s="81"/>
      <c r="C150" s="82"/>
      <c r="D150" s="83"/>
      <c r="E150" s="84"/>
      <c r="F150" s="85"/>
    </row>
    <row r="151" spans="1:6" x14ac:dyDescent="0.25">
      <c r="A151" s="80"/>
      <c r="B151" s="81"/>
      <c r="C151" s="82"/>
      <c r="D151" s="83"/>
      <c r="E151" s="84"/>
      <c r="F151" s="85"/>
    </row>
    <row r="152" spans="1:6" x14ac:dyDescent="0.25">
      <c r="A152" s="80"/>
      <c r="B152" s="81"/>
      <c r="C152" s="82"/>
      <c r="D152" s="83"/>
      <c r="E152" s="84"/>
      <c r="F152" s="85"/>
    </row>
    <row r="153" spans="1:6" x14ac:dyDescent="0.25">
      <c r="A153" s="80"/>
      <c r="B153" s="81"/>
      <c r="C153" s="82"/>
      <c r="D153" s="83"/>
      <c r="E153" s="84"/>
      <c r="F153" s="85"/>
    </row>
    <row r="154" spans="1:6" x14ac:dyDescent="0.25">
      <c r="A154" s="80"/>
      <c r="B154" s="81"/>
      <c r="C154" s="138"/>
      <c r="D154" s="138"/>
      <c r="E154" s="138"/>
      <c r="F154" s="139"/>
    </row>
    <row r="155" spans="1:6" x14ac:dyDescent="0.25">
      <c r="A155" s="80"/>
      <c r="B155" s="81"/>
      <c r="C155" s="77" t="s">
        <v>193</v>
      </c>
      <c r="D155" s="4"/>
      <c r="E155" s="48"/>
      <c r="F155" s="139"/>
    </row>
    <row r="156" spans="1:6" x14ac:dyDescent="0.25">
      <c r="A156" s="80"/>
      <c r="B156" s="81"/>
      <c r="C156" s="140"/>
      <c r="D156" s="4"/>
      <c r="E156" s="5"/>
      <c r="F156" s="139"/>
    </row>
    <row r="157" spans="1:6" x14ac:dyDescent="0.25">
      <c r="A157" s="80"/>
      <c r="B157" s="81"/>
      <c r="C157" s="140"/>
      <c r="D157" s="4"/>
      <c r="E157" s="5"/>
      <c r="F157" s="139"/>
    </row>
    <row r="158" spans="1:6" x14ac:dyDescent="0.25">
      <c r="A158" s="80"/>
      <c r="B158" s="81"/>
      <c r="C158" s="140"/>
      <c r="D158" s="4"/>
      <c r="E158" s="5"/>
      <c r="F158" s="139"/>
    </row>
    <row r="159" spans="1:6" x14ac:dyDescent="0.25">
      <c r="A159" s="80"/>
      <c r="B159" s="81"/>
      <c r="C159" s="140"/>
      <c r="D159" s="4"/>
      <c r="E159" s="5"/>
      <c r="F159" s="139"/>
    </row>
    <row r="160" spans="1:6" x14ac:dyDescent="0.25">
      <c r="A160" s="80"/>
      <c r="B160" s="81"/>
      <c r="C160" s="140"/>
      <c r="D160" s="4"/>
      <c r="E160" s="5"/>
      <c r="F160" s="139"/>
    </row>
    <row r="161" spans="1:6" x14ac:dyDescent="0.25">
      <c r="A161" s="80"/>
      <c r="B161" s="81"/>
      <c r="C161" s="140" t="s">
        <v>194</v>
      </c>
      <c r="D161" s="4"/>
      <c r="E161" s="48"/>
      <c r="F161" s="85"/>
    </row>
  </sheetData>
  <pageMargins left="0.7" right="0.7" top="0.75" bottom="0.75" header="0.3" footer="0.3"/>
  <pageSetup paperSize="9" scale="85" orientation="portrait" horizontalDpi="300" verticalDpi="300" r:id="rId1"/>
  <rowBreaks count="5" manualBreakCount="5">
    <brk id="18" max="16383" man="1"/>
    <brk id="27" max="16383" man="1"/>
    <brk id="57" max="16383" man="1"/>
    <brk id="87"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tabSelected="1" view="pageBreakPreview" topLeftCell="A82" zoomScale="60" zoomScaleNormal="100" workbookViewId="0">
      <selection activeCell="E120" sqref="E120"/>
    </sheetView>
  </sheetViews>
  <sheetFormatPr defaultRowHeight="15" x14ac:dyDescent="0.25"/>
  <cols>
    <col min="1" max="1" width="4.28515625" customWidth="1"/>
    <col min="2" max="2" width="7.140625" customWidth="1"/>
    <col min="3" max="3" width="44.140625" customWidth="1"/>
    <col min="4" max="4" width="8.42578125" bestFit="1" customWidth="1"/>
    <col min="5" max="5" width="7.5703125" bestFit="1" customWidth="1"/>
    <col min="6" max="6" width="10.140625" bestFit="1" customWidth="1"/>
    <col min="7" max="7" width="11.140625" customWidth="1"/>
  </cols>
  <sheetData>
    <row r="1" spans="1:7" x14ac:dyDescent="0.25">
      <c r="A1" s="142"/>
      <c r="B1" s="143"/>
      <c r="C1" s="142"/>
      <c r="D1" s="142"/>
      <c r="E1" s="144"/>
      <c r="F1" s="145"/>
      <c r="G1" s="145"/>
    </row>
    <row r="2" spans="1:7" x14ac:dyDescent="0.25">
      <c r="A2" s="142"/>
      <c r="B2" s="146" t="s">
        <v>275</v>
      </c>
      <c r="C2" s="147"/>
      <c r="D2" s="148"/>
      <c r="E2" s="149"/>
      <c r="F2" s="150"/>
      <c r="G2" s="150"/>
    </row>
    <row r="3" spans="1:7" x14ac:dyDescent="0.25">
      <c r="A3" s="142"/>
      <c r="B3" s="143"/>
      <c r="C3" s="142"/>
      <c r="D3" s="142"/>
      <c r="E3" s="144"/>
      <c r="F3" s="145"/>
      <c r="G3" s="145"/>
    </row>
    <row r="4" spans="1:7" x14ac:dyDescent="0.25">
      <c r="A4" s="142"/>
      <c r="B4" s="213"/>
      <c r="C4" s="214" t="s">
        <v>276</v>
      </c>
      <c r="D4" s="215"/>
      <c r="E4" s="216"/>
      <c r="F4" s="217"/>
      <c r="G4" s="217"/>
    </row>
    <row r="5" spans="1:7" x14ac:dyDescent="0.25">
      <c r="A5" s="142"/>
      <c r="B5" s="151"/>
      <c r="C5" s="142"/>
      <c r="D5" s="142"/>
      <c r="E5" s="144"/>
      <c r="F5" s="145"/>
      <c r="G5" s="145"/>
    </row>
    <row r="6" spans="1:7" ht="76.5" x14ac:dyDescent="0.25">
      <c r="A6" s="81"/>
      <c r="B6" s="152"/>
      <c r="C6" s="57" t="s">
        <v>277</v>
      </c>
      <c r="D6" s="153"/>
      <c r="E6" s="154"/>
      <c r="F6" s="155"/>
      <c r="G6" s="156"/>
    </row>
    <row r="7" spans="1:7" x14ac:dyDescent="0.25">
      <c r="A7" s="81"/>
      <c r="B7" s="152"/>
      <c r="C7" s="57"/>
      <c r="D7" s="153"/>
      <c r="E7" s="154"/>
      <c r="F7" s="155"/>
      <c r="G7" s="156"/>
    </row>
    <row r="8" spans="1:7" x14ac:dyDescent="0.25">
      <c r="A8" s="142"/>
      <c r="B8" s="157"/>
      <c r="C8" s="81" t="s">
        <v>278</v>
      </c>
      <c r="D8" s="142"/>
      <c r="E8" s="144"/>
      <c r="F8" s="145"/>
      <c r="G8" s="145"/>
    </row>
    <row r="9" spans="1:7" x14ac:dyDescent="0.25">
      <c r="A9" s="142"/>
      <c r="B9" s="151"/>
      <c r="C9" s="81" t="s">
        <v>279</v>
      </c>
      <c r="D9" s="142"/>
      <c r="E9" s="144"/>
      <c r="F9" s="145"/>
      <c r="G9" s="145"/>
    </row>
    <row r="10" spans="1:7" x14ac:dyDescent="0.25">
      <c r="A10" s="142"/>
      <c r="B10" s="151"/>
      <c r="C10" s="81" t="s">
        <v>280</v>
      </c>
      <c r="D10" s="142"/>
      <c r="E10" s="144"/>
      <c r="F10" s="145"/>
      <c r="G10" s="145"/>
    </row>
    <row r="11" spans="1:7" ht="15.75" thickBot="1" x14ac:dyDescent="0.3">
      <c r="A11" s="142"/>
      <c r="B11" s="158"/>
      <c r="C11" s="159"/>
      <c r="D11" s="160"/>
      <c r="E11" s="161"/>
      <c r="F11" s="162"/>
      <c r="G11" s="162"/>
    </row>
    <row r="12" spans="1:7" ht="39" thickBot="1" x14ac:dyDescent="0.3">
      <c r="A12" s="81"/>
      <c r="B12" s="163" t="s">
        <v>281</v>
      </c>
      <c r="C12" s="164" t="s">
        <v>282</v>
      </c>
      <c r="D12" s="164" t="s">
        <v>283</v>
      </c>
      <c r="E12" s="165" t="s">
        <v>273</v>
      </c>
      <c r="F12" s="166" t="s">
        <v>284</v>
      </c>
      <c r="G12" s="167" t="s">
        <v>285</v>
      </c>
    </row>
    <row r="13" spans="1:7" x14ac:dyDescent="0.25">
      <c r="A13" s="142"/>
      <c r="B13" s="151"/>
      <c r="C13" s="81"/>
      <c r="D13" s="142"/>
      <c r="E13" s="144"/>
      <c r="F13" s="145"/>
      <c r="G13" s="145"/>
    </row>
    <row r="14" spans="1:7" ht="89.25" x14ac:dyDescent="0.25">
      <c r="A14" s="142"/>
      <c r="B14" s="152" t="s">
        <v>286</v>
      </c>
      <c r="C14" s="153" t="s">
        <v>287</v>
      </c>
      <c r="D14" s="153"/>
      <c r="E14" s="154"/>
      <c r="F14" s="168"/>
      <c r="G14" s="168"/>
    </row>
    <row r="15" spans="1:7" x14ac:dyDescent="0.25">
      <c r="A15" s="81"/>
      <c r="B15" s="169"/>
      <c r="C15" s="141" t="s">
        <v>288</v>
      </c>
      <c r="D15" s="141" t="s">
        <v>11</v>
      </c>
      <c r="E15" s="170">
        <v>1</v>
      </c>
      <c r="F15" s="85"/>
      <c r="G15" s="171" t="str">
        <f t="shared" ref="G15:G19" si="0">IF(D15="paušalno",F15,IF(F15=0," ",ROUND(E15*F15,2)))</f>
        <v xml:space="preserve"> </v>
      </c>
    </row>
    <row r="16" spans="1:7" x14ac:dyDescent="0.25">
      <c r="A16" s="81"/>
      <c r="B16" s="169"/>
      <c r="C16" s="141" t="s">
        <v>289</v>
      </c>
      <c r="D16" s="141" t="s">
        <v>11</v>
      </c>
      <c r="E16" s="170">
        <v>1</v>
      </c>
      <c r="F16" s="85"/>
      <c r="G16" s="171" t="str">
        <f t="shared" si="0"/>
        <v xml:space="preserve"> </v>
      </c>
    </row>
    <row r="17" spans="1:7" x14ac:dyDescent="0.25">
      <c r="A17" s="81"/>
      <c r="B17" s="169"/>
      <c r="C17" s="141" t="s">
        <v>290</v>
      </c>
      <c r="D17" s="141" t="s">
        <v>291</v>
      </c>
      <c r="E17" s="170">
        <v>1</v>
      </c>
      <c r="F17" s="85"/>
      <c r="G17" s="171" t="str">
        <f t="shared" si="0"/>
        <v xml:space="preserve"> </v>
      </c>
    </row>
    <row r="18" spans="1:7" x14ac:dyDescent="0.25">
      <c r="A18" s="81"/>
      <c r="B18" s="152"/>
      <c r="C18" s="153" t="s">
        <v>292</v>
      </c>
      <c r="D18" s="153" t="s">
        <v>291</v>
      </c>
      <c r="E18" s="154">
        <v>1</v>
      </c>
      <c r="F18" s="110"/>
      <c r="G18" s="172" t="str">
        <f t="shared" si="0"/>
        <v xml:space="preserve"> </v>
      </c>
    </row>
    <row r="19" spans="1:7" ht="15.75" thickBot="1" x14ac:dyDescent="0.3">
      <c r="A19" s="173"/>
      <c r="B19" s="163"/>
      <c r="C19" s="164" t="s">
        <v>293</v>
      </c>
      <c r="D19" s="164" t="s">
        <v>291</v>
      </c>
      <c r="E19" s="165">
        <v>1</v>
      </c>
      <c r="F19" s="105"/>
      <c r="G19" s="174" t="str">
        <f t="shared" si="0"/>
        <v xml:space="preserve"> </v>
      </c>
    </row>
    <row r="20" spans="1:7" x14ac:dyDescent="0.25">
      <c r="A20" s="142"/>
      <c r="B20" s="169"/>
      <c r="C20" s="175" t="s">
        <v>294</v>
      </c>
      <c r="D20" s="175" t="s">
        <v>291</v>
      </c>
      <c r="E20" s="176">
        <v>1</v>
      </c>
      <c r="F20" s="145"/>
      <c r="G20" s="177"/>
    </row>
    <row r="21" spans="1:7" x14ac:dyDescent="0.25">
      <c r="A21" s="142"/>
      <c r="B21" s="178"/>
      <c r="C21" s="141"/>
      <c r="D21" s="141"/>
      <c r="E21" s="170"/>
      <c r="F21" s="145"/>
      <c r="G21" s="145"/>
    </row>
    <row r="22" spans="1:7" ht="51" x14ac:dyDescent="0.25">
      <c r="A22" s="142"/>
      <c r="B22" s="169" t="s">
        <v>295</v>
      </c>
      <c r="C22" s="141" t="s">
        <v>296</v>
      </c>
      <c r="D22" s="141"/>
      <c r="E22" s="170"/>
      <c r="F22" s="145"/>
      <c r="G22" s="145"/>
    </row>
    <row r="23" spans="1:7" x14ac:dyDescent="0.25">
      <c r="A23" s="142"/>
      <c r="B23" s="179"/>
      <c r="C23" s="169" t="s">
        <v>297</v>
      </c>
      <c r="D23" s="141" t="s">
        <v>248</v>
      </c>
      <c r="E23" s="170">
        <v>30</v>
      </c>
      <c r="F23" s="145"/>
      <c r="G23" s="145"/>
    </row>
    <row r="24" spans="1:7" x14ac:dyDescent="0.25">
      <c r="A24" s="142"/>
      <c r="B24" s="179"/>
      <c r="C24" s="180" t="s">
        <v>298</v>
      </c>
      <c r="D24" s="141" t="s">
        <v>248</v>
      </c>
      <c r="E24" s="170">
        <v>30</v>
      </c>
      <c r="F24" s="145"/>
      <c r="G24" s="145" t="str">
        <f t="shared" ref="G24" si="1">IF(F24&gt;0,PRODUCT(E24,F24)," ")</f>
        <v xml:space="preserve"> </v>
      </c>
    </row>
    <row r="25" spans="1:7" ht="15.75" thickBot="1" x14ac:dyDescent="0.3">
      <c r="A25" s="142"/>
      <c r="B25" s="179"/>
      <c r="C25" s="141"/>
      <c r="D25" s="141"/>
      <c r="E25" s="165"/>
      <c r="F25" s="162"/>
      <c r="G25" s="162"/>
    </row>
    <row r="26" spans="1:7" x14ac:dyDescent="0.25">
      <c r="A26" s="142"/>
      <c r="B26" s="182"/>
      <c r="C26" s="183" t="s">
        <v>191</v>
      </c>
      <c r="D26" s="184"/>
      <c r="E26" s="154"/>
      <c r="F26" s="145"/>
      <c r="G26" s="185">
        <f>SUM(G15:G25)</f>
        <v>0</v>
      </c>
    </row>
    <row r="27" spans="1:7" x14ac:dyDescent="0.25">
      <c r="A27" s="142"/>
      <c r="B27" s="179"/>
      <c r="C27" s="141"/>
      <c r="D27" s="141"/>
      <c r="E27" s="170"/>
      <c r="F27" s="145"/>
      <c r="G27" s="145"/>
    </row>
    <row r="28" spans="1:7" ht="51" x14ac:dyDescent="0.25">
      <c r="A28" s="142"/>
      <c r="B28" s="179" t="s">
        <v>300</v>
      </c>
      <c r="C28" s="141" t="s">
        <v>303</v>
      </c>
      <c r="D28" s="141"/>
      <c r="E28" s="170"/>
      <c r="F28" s="145"/>
      <c r="G28" s="145"/>
    </row>
    <row r="29" spans="1:7" x14ac:dyDescent="0.25">
      <c r="A29" s="142"/>
      <c r="B29" s="179"/>
      <c r="C29" s="141" t="s">
        <v>304</v>
      </c>
      <c r="D29" s="141" t="s">
        <v>248</v>
      </c>
      <c r="E29" s="181">
        <v>30</v>
      </c>
      <c r="F29" s="145"/>
      <c r="G29" s="145" t="str">
        <f t="shared" ref="G29:G31" si="2">IF(F29&gt;0,PRODUCT(E29,F29)," ")</f>
        <v xml:space="preserve"> </v>
      </c>
    </row>
    <row r="30" spans="1:7" x14ac:dyDescent="0.25">
      <c r="A30" s="142"/>
      <c r="B30" s="179"/>
      <c r="C30" s="141" t="s">
        <v>305</v>
      </c>
      <c r="D30" s="141" t="s">
        <v>248</v>
      </c>
      <c r="E30" s="181">
        <f>260+400</f>
        <v>660</v>
      </c>
      <c r="F30" s="145"/>
      <c r="G30" s="145" t="str">
        <f t="shared" si="2"/>
        <v xml:space="preserve"> </v>
      </c>
    </row>
    <row r="31" spans="1:7" x14ac:dyDescent="0.25">
      <c r="A31" s="142"/>
      <c r="B31" s="179"/>
      <c r="C31" s="141" t="s">
        <v>306</v>
      </c>
      <c r="D31" s="141" t="s">
        <v>248</v>
      </c>
      <c r="E31" s="181">
        <f>2*15</f>
        <v>30</v>
      </c>
      <c r="F31" s="145"/>
      <c r="G31" s="145" t="str">
        <f t="shared" si="2"/>
        <v xml:space="preserve"> </v>
      </c>
    </row>
    <row r="32" spans="1:7" x14ac:dyDescent="0.25">
      <c r="A32" s="142"/>
      <c r="B32" s="179"/>
      <c r="C32" s="141"/>
      <c r="D32" s="141"/>
      <c r="E32" s="170"/>
      <c r="F32" s="145"/>
      <c r="G32" s="145"/>
    </row>
    <row r="33" spans="1:7" ht="76.5" x14ac:dyDescent="0.25">
      <c r="A33" s="142"/>
      <c r="B33" s="179" t="s">
        <v>301</v>
      </c>
      <c r="C33" s="141" t="s">
        <v>307</v>
      </c>
      <c r="D33" s="141"/>
      <c r="E33" s="170"/>
      <c r="F33" s="145"/>
      <c r="G33" s="145"/>
    </row>
    <row r="34" spans="1:7" x14ac:dyDescent="0.25">
      <c r="A34" s="142"/>
      <c r="B34" s="179"/>
      <c r="C34" s="141" t="s">
        <v>308</v>
      </c>
      <c r="D34" s="141" t="s">
        <v>11</v>
      </c>
      <c r="E34" s="181">
        <v>4</v>
      </c>
      <c r="F34" s="145"/>
      <c r="G34" s="145" t="str">
        <f t="shared" ref="G34:G38" si="3">IF(F34&gt;0,PRODUCT(E34,F34)," ")</f>
        <v xml:space="preserve"> </v>
      </c>
    </row>
    <row r="35" spans="1:7" x14ac:dyDescent="0.25">
      <c r="A35" s="142"/>
      <c r="B35" s="179"/>
      <c r="C35" s="141" t="s">
        <v>309</v>
      </c>
      <c r="D35" s="141" t="s">
        <v>248</v>
      </c>
      <c r="E35" s="181">
        <f>4*20</f>
        <v>80</v>
      </c>
      <c r="F35" s="145"/>
      <c r="G35" s="145" t="str">
        <f t="shared" si="3"/>
        <v xml:space="preserve"> </v>
      </c>
    </row>
    <row r="36" spans="1:7" x14ac:dyDescent="0.25">
      <c r="A36" s="142"/>
      <c r="B36" s="179"/>
      <c r="C36" s="141" t="s">
        <v>310</v>
      </c>
      <c r="D36" s="141" t="s">
        <v>248</v>
      </c>
      <c r="E36" s="181">
        <f>4*5*9</f>
        <v>180</v>
      </c>
      <c r="F36" s="145"/>
      <c r="G36" s="145" t="str">
        <f t="shared" si="3"/>
        <v xml:space="preserve"> </v>
      </c>
    </row>
    <row r="37" spans="1:7" x14ac:dyDescent="0.25">
      <c r="A37" s="142"/>
      <c r="B37" s="179"/>
      <c r="C37" s="169" t="s">
        <v>311</v>
      </c>
      <c r="D37" s="141" t="s">
        <v>85</v>
      </c>
      <c r="E37" s="181">
        <f>ROUNDUP((0.785*10),0)</f>
        <v>8</v>
      </c>
      <c r="F37" s="145"/>
      <c r="G37" s="145" t="str">
        <f t="shared" si="3"/>
        <v xml:space="preserve"> </v>
      </c>
    </row>
    <row r="38" spans="1:7" x14ac:dyDescent="0.25">
      <c r="A38" s="142"/>
      <c r="B38" s="179"/>
      <c r="C38" s="141" t="s">
        <v>312</v>
      </c>
      <c r="D38" s="141" t="s">
        <v>291</v>
      </c>
      <c r="E38" s="170">
        <v>10</v>
      </c>
      <c r="F38" s="145"/>
      <c r="G38" s="145" t="str">
        <f t="shared" si="3"/>
        <v xml:space="preserve"> </v>
      </c>
    </row>
    <row r="39" spans="1:7" x14ac:dyDescent="0.25">
      <c r="A39" s="142"/>
      <c r="B39" s="179"/>
      <c r="C39" s="141"/>
      <c r="D39" s="141"/>
      <c r="E39" s="170"/>
      <c r="F39" s="145"/>
      <c r="G39" s="145"/>
    </row>
    <row r="40" spans="1:7" ht="38.25" x14ac:dyDescent="0.25">
      <c r="A40" s="142"/>
      <c r="B40" s="179" t="s">
        <v>302</v>
      </c>
      <c r="C40" s="141" t="s">
        <v>314</v>
      </c>
      <c r="D40" s="141" t="s">
        <v>291</v>
      </c>
      <c r="E40" s="170">
        <v>1</v>
      </c>
      <c r="F40" s="145"/>
      <c r="G40" s="145" t="str">
        <f t="shared" ref="G40" si="4">IF(F40&gt;0,PRODUCT(E40,F40)," ")</f>
        <v xml:space="preserve"> </v>
      </c>
    </row>
    <row r="41" spans="1:7" x14ac:dyDescent="0.25">
      <c r="A41" s="142"/>
      <c r="B41" s="179"/>
      <c r="C41" s="141"/>
      <c r="D41" s="141"/>
      <c r="E41" s="170"/>
      <c r="F41" s="145"/>
      <c r="G41" s="145"/>
    </row>
    <row r="42" spans="1:7" s="260" customFormat="1" ht="15.75" thickBot="1" x14ac:dyDescent="0.3">
      <c r="A42" s="256"/>
      <c r="B42" s="262"/>
      <c r="C42" s="263"/>
      <c r="D42" s="263"/>
      <c r="E42" s="264"/>
      <c r="F42" s="261"/>
      <c r="G42" s="261"/>
    </row>
    <row r="43" spans="1:7" ht="15.75" thickBot="1" x14ac:dyDescent="0.3">
      <c r="A43" s="142"/>
      <c r="B43" s="186"/>
      <c r="C43" s="187" t="s">
        <v>274</v>
      </c>
      <c r="D43" s="188"/>
      <c r="E43" s="189"/>
      <c r="F43" s="190"/>
      <c r="G43" s="191">
        <f>SUM(G26:G42)</f>
        <v>0</v>
      </c>
    </row>
    <row r="44" spans="1:7" x14ac:dyDescent="0.25">
      <c r="A44" s="142"/>
      <c r="B44" s="192"/>
      <c r="C44" s="142"/>
      <c r="D44" s="142"/>
      <c r="E44" s="144"/>
      <c r="F44" s="145"/>
      <c r="G44" s="145"/>
    </row>
    <row r="45" spans="1:7" x14ac:dyDescent="0.25">
      <c r="A45" s="142"/>
      <c r="B45" s="143"/>
      <c r="C45" s="151" t="s">
        <v>315</v>
      </c>
      <c r="D45" s="142"/>
      <c r="E45" s="144"/>
      <c r="F45" s="145"/>
      <c r="G45" s="145"/>
    </row>
    <row r="46" spans="1:7" x14ac:dyDescent="0.25">
      <c r="A46" s="142"/>
      <c r="B46" s="179"/>
      <c r="C46" s="141"/>
      <c r="D46" s="141"/>
      <c r="E46" s="170"/>
      <c r="F46" s="145"/>
      <c r="G46" s="145"/>
    </row>
    <row r="47" spans="1:7" ht="63.75" x14ac:dyDescent="0.25">
      <c r="A47" s="142"/>
      <c r="B47" s="152" t="s">
        <v>286</v>
      </c>
      <c r="C47" s="141" t="s">
        <v>316</v>
      </c>
      <c r="D47" s="141" t="s">
        <v>291</v>
      </c>
      <c r="E47" s="181">
        <v>1</v>
      </c>
      <c r="F47" s="145"/>
      <c r="G47" s="145" t="str">
        <f t="shared" ref="G47" si="5">IF(F47&gt;0,PRODUCT(E47,F47)," ")</f>
        <v xml:space="preserve"> </v>
      </c>
    </row>
    <row r="48" spans="1:7" x14ac:dyDescent="0.25">
      <c r="A48" s="142"/>
      <c r="B48" s="169"/>
      <c r="C48" s="141"/>
      <c r="D48" s="141"/>
      <c r="E48" s="170"/>
      <c r="F48" s="145"/>
      <c r="G48" s="145"/>
    </row>
    <row r="49" spans="1:7" ht="51" x14ac:dyDescent="0.25">
      <c r="A49" s="142"/>
      <c r="B49" s="152" t="s">
        <v>295</v>
      </c>
      <c r="C49" s="141" t="s">
        <v>317</v>
      </c>
      <c r="D49" s="141"/>
      <c r="E49" s="170"/>
      <c r="F49" s="145"/>
      <c r="G49" s="145"/>
    </row>
    <row r="50" spans="1:7" s="260" customFormat="1" x14ac:dyDescent="0.25">
      <c r="A50" s="256"/>
      <c r="B50" s="255"/>
      <c r="C50" s="257"/>
      <c r="D50" s="257"/>
      <c r="E50" s="258"/>
      <c r="F50" s="259"/>
      <c r="G50" s="259"/>
    </row>
    <row r="51" spans="1:7" x14ac:dyDescent="0.25">
      <c r="A51" s="142"/>
      <c r="B51" s="179"/>
      <c r="C51" s="141" t="s">
        <v>318</v>
      </c>
      <c r="D51" s="141" t="s">
        <v>248</v>
      </c>
      <c r="E51" s="170">
        <v>50</v>
      </c>
      <c r="F51" s="145"/>
      <c r="G51" s="145" t="str">
        <f t="shared" ref="G51" si="6">IF(F51&gt;0,PRODUCT(E51,F51)," ")</f>
        <v xml:space="preserve"> </v>
      </c>
    </row>
    <row r="52" spans="1:7" s="260" customFormat="1" ht="15.75" thickBot="1" x14ac:dyDescent="0.3">
      <c r="A52" s="256"/>
      <c r="B52" s="262"/>
      <c r="C52" s="263"/>
      <c r="D52" s="263"/>
      <c r="E52" s="264"/>
      <c r="F52" s="261"/>
      <c r="G52" s="261"/>
    </row>
    <row r="53" spans="1:7" x14ac:dyDescent="0.25">
      <c r="A53" s="142"/>
      <c r="B53" s="193"/>
      <c r="C53" s="194" t="s">
        <v>191</v>
      </c>
      <c r="D53" s="195"/>
      <c r="E53" s="196"/>
      <c r="F53" s="145"/>
      <c r="G53" s="185">
        <f>SUM(G47,G50:G52)</f>
        <v>0</v>
      </c>
    </row>
    <row r="54" spans="1:7" x14ac:dyDescent="0.25">
      <c r="A54" s="142"/>
      <c r="B54" s="179"/>
      <c r="C54" s="141"/>
      <c r="D54" s="141"/>
      <c r="E54" s="170"/>
      <c r="F54" s="145"/>
      <c r="G54" s="145"/>
    </row>
    <row r="55" spans="1:7" x14ac:dyDescent="0.25">
      <c r="A55" s="142"/>
      <c r="B55" s="179"/>
      <c r="C55" s="141"/>
      <c r="D55" s="141"/>
      <c r="E55" s="170"/>
      <c r="F55" s="145"/>
      <c r="G55" s="145"/>
    </row>
    <row r="56" spans="1:7" ht="51" x14ac:dyDescent="0.25">
      <c r="A56" s="142"/>
      <c r="B56" s="197" t="s">
        <v>300</v>
      </c>
      <c r="C56" s="141" t="s">
        <v>319</v>
      </c>
      <c r="D56" s="141" t="s">
        <v>291</v>
      </c>
      <c r="E56" s="170">
        <v>1</v>
      </c>
      <c r="F56" s="145"/>
      <c r="G56" s="145" t="str">
        <f t="shared" ref="G56" si="7">IF(F56&gt;0,PRODUCT(E56,F56)," ")</f>
        <v xml:space="preserve"> </v>
      </c>
    </row>
    <row r="57" spans="1:7" x14ac:dyDescent="0.25">
      <c r="A57" s="142"/>
      <c r="B57" s="179"/>
      <c r="C57" s="141"/>
      <c r="D57" s="141"/>
      <c r="E57" s="170"/>
      <c r="F57" s="145"/>
      <c r="G57" s="145"/>
    </row>
    <row r="58" spans="1:7" s="260" customFormat="1" ht="15.75" thickBot="1" x14ac:dyDescent="0.3">
      <c r="A58" s="256"/>
      <c r="B58" s="265"/>
      <c r="C58" s="257"/>
      <c r="D58" s="257"/>
      <c r="E58" s="258"/>
      <c r="F58" s="261"/>
      <c r="G58" s="261"/>
    </row>
    <row r="59" spans="1:7" ht="15.75" thickBot="1" x14ac:dyDescent="0.3">
      <c r="A59" s="142"/>
      <c r="B59" s="198"/>
      <c r="C59" s="199" t="s">
        <v>274</v>
      </c>
      <c r="D59" s="199"/>
      <c r="E59" s="200"/>
      <c r="F59" s="190"/>
      <c r="G59" s="191">
        <f>SUM(G53,G56)</f>
        <v>0</v>
      </c>
    </row>
    <row r="60" spans="1:7" x14ac:dyDescent="0.25">
      <c r="A60" s="142"/>
      <c r="B60" s="192"/>
      <c r="C60" s="142"/>
      <c r="D60" s="142"/>
      <c r="E60" s="144"/>
      <c r="F60" s="145"/>
      <c r="G60" s="145"/>
    </row>
    <row r="61" spans="1:7" x14ac:dyDescent="0.25">
      <c r="A61" s="142"/>
      <c r="B61" s="192"/>
      <c r="C61" s="142"/>
      <c r="D61" s="142"/>
      <c r="E61" s="144"/>
      <c r="F61" s="145"/>
      <c r="G61" s="145"/>
    </row>
    <row r="62" spans="1:7" x14ac:dyDescent="0.25">
      <c r="A62" s="142"/>
      <c r="B62" s="192"/>
      <c r="C62" s="151" t="s">
        <v>320</v>
      </c>
      <c r="D62" s="142"/>
      <c r="E62" s="144"/>
      <c r="F62" s="145"/>
      <c r="G62" s="145"/>
    </row>
    <row r="63" spans="1:7" x14ac:dyDescent="0.25">
      <c r="A63" s="142"/>
      <c r="B63" s="192"/>
      <c r="C63" s="142"/>
      <c r="D63" s="142"/>
      <c r="E63" s="144"/>
      <c r="F63" s="145"/>
      <c r="G63" s="145"/>
    </row>
    <row r="64" spans="1:7" x14ac:dyDescent="0.25">
      <c r="A64" s="142"/>
      <c r="B64" s="143"/>
      <c r="C64" s="41"/>
      <c r="D64" s="41"/>
      <c r="E64" s="201"/>
      <c r="F64" s="145"/>
      <c r="G64" s="145"/>
    </row>
    <row r="65" spans="1:7" ht="38.25" x14ac:dyDescent="0.25">
      <c r="A65" s="142"/>
      <c r="B65" s="197" t="s">
        <v>300</v>
      </c>
      <c r="C65" s="141" t="s">
        <v>322</v>
      </c>
      <c r="D65" s="141" t="s">
        <v>321</v>
      </c>
      <c r="E65" s="170">
        <v>1</v>
      </c>
      <c r="F65" s="145"/>
      <c r="G65" s="145" t="str">
        <f t="shared" ref="G65" si="8">IF(F65&gt;0,PRODUCT(E65,F65)," ")</f>
        <v xml:space="preserve"> </v>
      </c>
    </row>
    <row r="66" spans="1:7" x14ac:dyDescent="0.25">
      <c r="A66" s="142"/>
      <c r="B66" s="143"/>
      <c r="C66" s="41"/>
      <c r="D66" s="41"/>
      <c r="E66" s="201"/>
      <c r="F66" s="145"/>
      <c r="G66" s="145"/>
    </row>
    <row r="67" spans="1:7" s="260" customFormat="1" ht="15.75" thickBot="1" x14ac:dyDescent="0.3">
      <c r="A67" s="256"/>
      <c r="B67" s="265"/>
      <c r="C67" s="263"/>
      <c r="D67" s="263"/>
      <c r="E67" s="264"/>
      <c r="F67" s="261"/>
      <c r="G67" s="261"/>
    </row>
    <row r="68" spans="1:7" ht="15.75" thickBot="1" x14ac:dyDescent="0.3">
      <c r="A68" s="142"/>
      <c r="B68" s="202"/>
      <c r="C68" s="199" t="s">
        <v>274</v>
      </c>
      <c r="D68" s="203"/>
      <c r="E68" s="204"/>
      <c r="F68" s="190"/>
      <c r="G68" s="191">
        <f>SUM(G64:G67)</f>
        <v>0</v>
      </c>
    </row>
    <row r="71" spans="1:7" x14ac:dyDescent="0.25">
      <c r="A71" s="81"/>
      <c r="B71" s="81"/>
      <c r="C71" s="81"/>
      <c r="D71" s="81"/>
      <c r="E71" s="84"/>
      <c r="F71" s="85"/>
      <c r="G71" s="85"/>
    </row>
    <row r="72" spans="1:7" x14ac:dyDescent="0.25">
      <c r="A72" s="81"/>
      <c r="B72" s="218"/>
      <c r="C72" s="218" t="s">
        <v>323</v>
      </c>
      <c r="D72" s="219"/>
      <c r="E72" s="220"/>
      <c r="F72" s="221"/>
      <c r="G72" s="221"/>
    </row>
    <row r="73" spans="1:7" ht="15.75" thickBot="1" x14ac:dyDescent="0.3">
      <c r="A73" s="205"/>
      <c r="B73" s="206"/>
      <c r="C73" s="159"/>
      <c r="D73" s="159"/>
      <c r="E73" s="134"/>
      <c r="F73" s="105"/>
      <c r="G73" s="105"/>
    </row>
    <row r="74" spans="1:7" ht="39" thickBot="1" x14ac:dyDescent="0.3">
      <c r="A74" s="81"/>
      <c r="B74" s="163" t="s">
        <v>281</v>
      </c>
      <c r="C74" s="164" t="s">
        <v>282</v>
      </c>
      <c r="D74" s="164" t="s">
        <v>283</v>
      </c>
      <c r="E74" s="165" t="s">
        <v>273</v>
      </c>
      <c r="F74" s="166" t="s">
        <v>284</v>
      </c>
      <c r="G74" s="167" t="s">
        <v>285</v>
      </c>
    </row>
    <row r="75" spans="1:7" x14ac:dyDescent="0.25">
      <c r="A75" s="81"/>
      <c r="B75" s="152"/>
      <c r="C75" s="153"/>
      <c r="D75" s="153"/>
      <c r="E75" s="154"/>
      <c r="F75" s="155"/>
      <c r="G75" s="156"/>
    </row>
    <row r="76" spans="1:7" ht="76.5" x14ac:dyDescent="0.25">
      <c r="A76" s="81"/>
      <c r="B76" s="152"/>
      <c r="C76" s="57" t="s">
        <v>277</v>
      </c>
      <c r="D76" s="153"/>
      <c r="E76" s="154"/>
      <c r="F76" s="155"/>
      <c r="G76" s="156"/>
    </row>
    <row r="77" spans="1:7" x14ac:dyDescent="0.25">
      <c r="A77" s="81"/>
      <c r="B77" s="152"/>
      <c r="C77" s="57"/>
      <c r="D77" s="153"/>
      <c r="E77" s="154"/>
      <c r="F77" s="155"/>
      <c r="G77" s="156"/>
    </row>
    <row r="78" spans="1:7" ht="51" x14ac:dyDescent="0.25">
      <c r="A78" s="81"/>
      <c r="B78" s="169" t="s">
        <v>286</v>
      </c>
      <c r="C78" s="141" t="s">
        <v>324</v>
      </c>
      <c r="D78" s="141"/>
      <c r="E78" s="181"/>
      <c r="F78" s="85"/>
      <c r="G78" s="177"/>
    </row>
    <row r="79" spans="1:7" x14ac:dyDescent="0.25">
      <c r="A79" s="81"/>
      <c r="B79" s="169"/>
      <c r="C79" s="207" t="s">
        <v>325</v>
      </c>
      <c r="D79" s="141" t="s">
        <v>85</v>
      </c>
      <c r="E79" s="181">
        <f>ROUNDUP(0.785*(13.5*3+11.9*3+6.025+1.6*3),0)</f>
        <v>69</v>
      </c>
      <c r="F79" s="85"/>
      <c r="G79" s="171" t="str">
        <f t="shared" ref="G79" si="9">IF(F79&gt;0,PRODUCT(E79,F79)," ")</f>
        <v xml:space="preserve"> </v>
      </c>
    </row>
    <row r="80" spans="1:7" ht="25.5" x14ac:dyDescent="0.25">
      <c r="A80" s="81"/>
      <c r="B80" s="169"/>
      <c r="C80" s="207" t="s">
        <v>326</v>
      </c>
      <c r="D80" s="141" t="s">
        <v>11</v>
      </c>
      <c r="E80" s="181">
        <v>2</v>
      </c>
      <c r="F80" s="85"/>
      <c r="G80" s="171" t="str">
        <f t="shared" ref="G80:G81" si="10">IF(D80="paušalno",F80,IF(F80=0," ",ROUND(E80*F80,2)))</f>
        <v xml:space="preserve"> </v>
      </c>
    </row>
    <row r="81" spans="1:7" ht="15.75" thickBot="1" x14ac:dyDescent="0.3">
      <c r="A81" s="81"/>
      <c r="B81" s="163"/>
      <c r="C81" s="164" t="s">
        <v>312</v>
      </c>
      <c r="D81" s="164" t="s">
        <v>111</v>
      </c>
      <c r="E81" s="165">
        <v>1</v>
      </c>
      <c r="F81" s="105"/>
      <c r="G81" s="174" t="str">
        <f t="shared" si="10"/>
        <v xml:space="preserve"> </v>
      </c>
    </row>
    <row r="82" spans="1:7" x14ac:dyDescent="0.25">
      <c r="A82" s="81"/>
      <c r="B82" s="169"/>
      <c r="C82" s="175" t="s">
        <v>191</v>
      </c>
      <c r="D82" s="141"/>
      <c r="E82" s="170"/>
      <c r="F82" s="85"/>
      <c r="G82" s="208">
        <f>SUM(G79:G81)</f>
        <v>0</v>
      </c>
    </row>
    <row r="83" spans="1:7" x14ac:dyDescent="0.25">
      <c r="A83" s="81"/>
      <c r="B83" s="152"/>
      <c r="C83" s="153"/>
      <c r="D83" s="153"/>
      <c r="E83" s="154"/>
      <c r="F83" s="110"/>
      <c r="G83" s="172"/>
    </row>
    <row r="84" spans="1:7" ht="63.75" x14ac:dyDescent="0.25">
      <c r="A84" s="81"/>
      <c r="B84" s="169" t="s">
        <v>295</v>
      </c>
      <c r="C84" s="141" t="s">
        <v>327</v>
      </c>
      <c r="D84" s="141" t="s">
        <v>85</v>
      </c>
      <c r="E84" s="181">
        <f>ROUNDUP(0.785*(6*3),0)</f>
        <v>15</v>
      </c>
      <c r="F84" s="85"/>
      <c r="G84" s="177" t="str">
        <f t="shared" ref="G84:G85" si="11">IF(F84&gt;0,PRODUCT(E84,F84)," ")</f>
        <v xml:space="preserve"> </v>
      </c>
    </row>
    <row r="85" spans="1:7" ht="25.5" x14ac:dyDescent="0.25">
      <c r="A85" s="81"/>
      <c r="B85" s="169" t="s">
        <v>313</v>
      </c>
      <c r="C85" s="141" t="s">
        <v>328</v>
      </c>
      <c r="D85" s="141" t="s">
        <v>111</v>
      </c>
      <c r="E85" s="170">
        <v>1</v>
      </c>
      <c r="F85" s="85"/>
      <c r="G85" s="177" t="str">
        <f t="shared" si="11"/>
        <v xml:space="preserve"> </v>
      </c>
    </row>
    <row r="86" spans="1:7" s="260" customFormat="1" ht="15.75" thickBot="1" x14ac:dyDescent="0.3">
      <c r="A86" s="256"/>
      <c r="B86" s="267"/>
      <c r="C86" s="263"/>
      <c r="D86" s="263"/>
      <c r="E86" s="264"/>
      <c r="F86" s="261"/>
      <c r="G86" s="266"/>
    </row>
    <row r="87" spans="1:7" ht="15.75" thickBot="1" x14ac:dyDescent="0.3">
      <c r="A87" s="81"/>
      <c r="B87" s="209"/>
      <c r="C87" s="187" t="s">
        <v>274</v>
      </c>
      <c r="D87" s="187"/>
      <c r="E87" s="210"/>
      <c r="F87" s="211"/>
      <c r="G87" s="212">
        <f>SUM(G82:G86)</f>
        <v>0</v>
      </c>
    </row>
    <row r="89" spans="1:7" x14ac:dyDescent="0.25">
      <c r="B89" s="222"/>
      <c r="C89" s="223"/>
      <c r="D89" s="224"/>
      <c r="E89" s="225"/>
      <c r="F89" s="225"/>
      <c r="G89" s="226"/>
    </row>
    <row r="90" spans="1:7" x14ac:dyDescent="0.25">
      <c r="B90" s="222"/>
      <c r="C90" s="227"/>
      <c r="D90" s="228"/>
      <c r="E90" s="229"/>
      <c r="F90" s="229"/>
      <c r="G90" s="230"/>
    </row>
    <row r="91" spans="1:7" x14ac:dyDescent="0.25">
      <c r="B91" s="222"/>
      <c r="C91" s="227"/>
      <c r="D91" s="228"/>
      <c r="E91" s="229"/>
      <c r="F91" s="229"/>
      <c r="G91" s="230"/>
    </row>
    <row r="92" spans="1:7" x14ac:dyDescent="0.25">
      <c r="B92" s="222"/>
      <c r="C92" s="241" t="s">
        <v>337</v>
      </c>
      <c r="D92" s="231"/>
      <c r="E92" s="225"/>
      <c r="F92" s="225"/>
      <c r="G92" s="226"/>
    </row>
    <row r="93" spans="1:7" x14ac:dyDescent="0.25">
      <c r="B93" s="222"/>
      <c r="C93" s="223"/>
      <c r="D93" s="224"/>
      <c r="E93" s="225"/>
      <c r="F93" s="225"/>
      <c r="G93" s="226"/>
    </row>
    <row r="94" spans="1:7" x14ac:dyDescent="0.25">
      <c r="B94" s="227" t="s">
        <v>286</v>
      </c>
      <c r="C94" s="227" t="s">
        <v>329</v>
      </c>
      <c r="D94" s="228"/>
      <c r="E94" s="229"/>
      <c r="F94" s="229"/>
      <c r="G94" s="137">
        <f>G43-G26</f>
        <v>0</v>
      </c>
    </row>
    <row r="95" spans="1:7" x14ac:dyDescent="0.25">
      <c r="B95" s="227"/>
      <c r="C95" s="227"/>
      <c r="D95" s="228"/>
      <c r="E95" s="229"/>
      <c r="F95" s="229"/>
      <c r="G95" s="230"/>
    </row>
    <row r="96" spans="1:7" x14ac:dyDescent="0.25">
      <c r="B96" s="227" t="s">
        <v>295</v>
      </c>
      <c r="C96" s="227" t="s">
        <v>330</v>
      </c>
      <c r="D96" s="228"/>
      <c r="E96" s="229"/>
      <c r="F96" s="229"/>
      <c r="G96" s="230">
        <f>G26</f>
        <v>0</v>
      </c>
    </row>
    <row r="97" spans="2:7" x14ac:dyDescent="0.25">
      <c r="B97" s="222"/>
      <c r="C97" s="227"/>
      <c r="D97" s="224"/>
      <c r="E97" s="225"/>
      <c r="F97" s="225"/>
      <c r="G97" s="230"/>
    </row>
    <row r="98" spans="2:7" x14ac:dyDescent="0.25">
      <c r="B98" s="227" t="s">
        <v>299</v>
      </c>
      <c r="C98" s="227" t="s">
        <v>331</v>
      </c>
      <c r="D98" s="228"/>
      <c r="E98" s="229"/>
      <c r="F98" s="229"/>
      <c r="G98" s="137">
        <f>G59</f>
        <v>0</v>
      </c>
    </row>
    <row r="99" spans="2:7" x14ac:dyDescent="0.25">
      <c r="B99" s="227"/>
      <c r="C99" s="227"/>
      <c r="D99" s="228"/>
      <c r="E99" s="229"/>
      <c r="F99" s="229"/>
      <c r="G99" s="137"/>
    </row>
    <row r="100" spans="2:7" x14ac:dyDescent="0.25">
      <c r="B100" s="227" t="s">
        <v>300</v>
      </c>
      <c r="C100" s="227" t="s">
        <v>332</v>
      </c>
      <c r="D100" s="228"/>
      <c r="E100" s="229"/>
      <c r="F100" s="229"/>
      <c r="G100" s="137">
        <f>G87</f>
        <v>0</v>
      </c>
    </row>
    <row r="101" spans="2:7" x14ac:dyDescent="0.25">
      <c r="B101" s="227"/>
      <c r="C101" s="227"/>
      <c r="D101" s="228"/>
      <c r="E101" s="229"/>
      <c r="F101" s="229"/>
      <c r="G101" s="137"/>
    </row>
    <row r="102" spans="2:7" x14ac:dyDescent="0.25">
      <c r="B102" s="227" t="s">
        <v>301</v>
      </c>
      <c r="C102" s="227" t="s">
        <v>333</v>
      </c>
      <c r="D102" s="228"/>
      <c r="E102" s="229"/>
      <c r="F102" s="229"/>
      <c r="G102" s="137">
        <f>G68</f>
        <v>0</v>
      </c>
    </row>
    <row r="103" spans="2:7" x14ac:dyDescent="0.25">
      <c r="B103" s="227"/>
      <c r="C103" s="227"/>
      <c r="D103" s="228"/>
      <c r="E103" s="229"/>
      <c r="F103" s="229"/>
      <c r="G103" s="137"/>
    </row>
    <row r="104" spans="2:7" x14ac:dyDescent="0.25">
      <c r="B104" s="227"/>
      <c r="C104" s="232"/>
      <c r="D104" s="228"/>
      <c r="E104" s="229"/>
      <c r="F104" s="229"/>
      <c r="G104" s="230"/>
    </row>
    <row r="105" spans="2:7" ht="15.75" thickBot="1" x14ac:dyDescent="0.3">
      <c r="B105" s="222"/>
      <c r="C105" s="233"/>
      <c r="D105" s="234"/>
      <c r="E105" s="235"/>
      <c r="F105" s="235"/>
      <c r="G105" s="236"/>
    </row>
    <row r="106" spans="2:7" x14ac:dyDescent="0.25">
      <c r="B106" s="222"/>
      <c r="C106" s="227" t="s">
        <v>334</v>
      </c>
      <c r="D106" s="224"/>
      <c r="E106" s="225"/>
      <c r="F106" s="225"/>
      <c r="G106" s="230">
        <f>SUM(G94:G105)</f>
        <v>0</v>
      </c>
    </row>
    <row r="107" spans="2:7" ht="15.75" thickBot="1" x14ac:dyDescent="0.3">
      <c r="B107" s="222"/>
      <c r="C107" s="237" t="s">
        <v>335</v>
      </c>
      <c r="D107" s="238"/>
      <c r="E107" s="239"/>
      <c r="F107" s="239"/>
      <c r="G107" s="240">
        <f>G106*25%</f>
        <v>0</v>
      </c>
    </row>
    <row r="108" spans="2:7" x14ac:dyDescent="0.25">
      <c r="B108" s="222"/>
      <c r="C108" s="227" t="s">
        <v>336</v>
      </c>
      <c r="D108" s="224"/>
      <c r="E108" s="225"/>
      <c r="F108" s="225"/>
      <c r="G108" s="230">
        <f>SUM(G106:G107)</f>
        <v>0</v>
      </c>
    </row>
  </sheetData>
  <pageMargins left="0.7" right="0.7" top="0.75" bottom="0.75" header="0.3" footer="0.3"/>
  <pageSetup paperSize="9" scale="96" orientation="portrait" horizontalDpi="300" verticalDpi="300" r:id="rId1"/>
  <rowBreaks count="3" manualBreakCount="3">
    <brk id="26" max="16383" man="1"/>
    <brk id="61"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REKAPITULACIJA</vt:lpstr>
      <vt:lpstr>GRAĐEVINSKO OBRTNIČKI RADOVI</vt:lpstr>
      <vt:lpstr>HIDROINSTALACIJSKI RADOVI</vt:lpstr>
      <vt:lpstr>ELEKTROTEHNIČKI RADOVI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OEM</dc:creator>
  <cp:lastModifiedBy>Ivana</cp:lastModifiedBy>
  <dcterms:created xsi:type="dcterms:W3CDTF">2021-01-09T10:56:46Z</dcterms:created>
  <dcterms:modified xsi:type="dcterms:W3CDTF">2021-02-04T13:31:55Z</dcterms:modified>
</cp:coreProperties>
</file>